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dlt-my.sharepoint.com/personal/darius_grigaliunas_jra_lt/Documents/Documents/Visi darbai nuo 2020-02/JST/Paskirstymo tvarka/"/>
    </mc:Choice>
  </mc:AlternateContent>
  <xr:revisionPtr revIDLastSave="0" documentId="8_{053CA76A-4771-4BB2-A84E-01F5A5E7BDE4}" xr6:coauthVersionLast="47" xr6:coauthVersionMax="47" xr10:uidLastSave="{00000000-0000-0000-0000-000000000000}"/>
  <bookViews>
    <workbookView xWindow="-120" yWindow="-120" windowWidth="29040" windowHeight="15720" xr2:uid="{8B9184B2-10D6-47F5-87EC-D9A75FE8E712}"/>
  </bookViews>
  <sheets>
    <sheet name="2027-2028 m. JST konkursui" sheetId="2" r:id="rId1"/>
    <sheet name="Sheet1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H92" i="2" l="1"/>
  <c r="B90" i="2"/>
  <c r="E89" i="2"/>
  <c r="E88" i="2"/>
  <c r="E87" i="2"/>
  <c r="E86" i="2"/>
  <c r="E85" i="2"/>
  <c r="E84" i="2"/>
  <c r="E83" i="2"/>
  <c r="E82" i="2"/>
  <c r="B79" i="2"/>
  <c r="E78" i="2"/>
  <c r="E77" i="2"/>
  <c r="E76" i="2"/>
  <c r="E75" i="2"/>
  <c r="E74" i="2"/>
  <c r="E73" i="2"/>
  <c r="B70" i="2"/>
  <c r="E69" i="2"/>
  <c r="E68" i="2"/>
  <c r="E67" i="2"/>
  <c r="E66" i="2"/>
  <c r="B63" i="2"/>
  <c r="E62" i="2"/>
  <c r="E61" i="2"/>
  <c r="E60" i="2"/>
  <c r="E59" i="2"/>
  <c r="B56" i="2"/>
  <c r="E55" i="2"/>
  <c r="E54" i="2"/>
  <c r="E53" i="2"/>
  <c r="E52" i="2"/>
  <c r="E51" i="2"/>
  <c r="E50" i="2"/>
  <c r="E49" i="2"/>
  <c r="B46" i="2"/>
  <c r="E45" i="2"/>
  <c r="E44" i="2"/>
  <c r="E43" i="2"/>
  <c r="E42" i="2"/>
  <c r="E41" i="2"/>
  <c r="E40" i="2"/>
  <c r="B37" i="2"/>
  <c r="E36" i="2"/>
  <c r="E35" i="2"/>
  <c r="E34" i="2"/>
  <c r="E33" i="2"/>
  <c r="E32" i="2"/>
  <c r="B29" i="2"/>
  <c r="E28" i="2"/>
  <c r="E27" i="2"/>
  <c r="E26" i="2"/>
  <c r="E25" i="2"/>
  <c r="E24" i="2"/>
  <c r="E23" i="2"/>
  <c r="E22" i="2"/>
  <c r="B19" i="2"/>
  <c r="E18" i="2"/>
  <c r="E17" i="2"/>
  <c r="E16" i="2"/>
  <c r="E15" i="2"/>
  <c r="E14" i="2"/>
  <c r="E13" i="2"/>
  <c r="E12" i="2"/>
  <c r="E11" i="2"/>
  <c r="B7" i="2"/>
  <c r="E6" i="2"/>
  <c r="E5" i="2"/>
  <c r="E4" i="2"/>
  <c r="E3" i="2"/>
  <c r="L2" i="2"/>
  <c r="K2" i="2"/>
  <c r="F16" i="2" s="1"/>
  <c r="G16" i="2" s="1"/>
  <c r="I16" i="2" s="1"/>
  <c r="D16" i="2" s="1"/>
  <c r="E2" i="2"/>
  <c r="F49" i="2" l="1"/>
  <c r="G49" i="2" s="1"/>
  <c r="I49" i="2" s="1"/>
  <c r="F18" i="2"/>
  <c r="G18" i="2" s="1"/>
  <c r="I18" i="2" s="1"/>
  <c r="D18" i="2" s="1"/>
  <c r="F4" i="2"/>
  <c r="G4" i="2" s="1"/>
  <c r="I4" i="2" s="1"/>
  <c r="D4" i="2" s="1"/>
  <c r="F67" i="2"/>
  <c r="G67" i="2" s="1"/>
  <c r="I67" i="2" s="1"/>
  <c r="D67" i="2" s="1"/>
  <c r="F53" i="2"/>
  <c r="G53" i="2" s="1"/>
  <c r="I53" i="2" s="1"/>
  <c r="D53" i="2" s="1"/>
  <c r="F33" i="2"/>
  <c r="G33" i="2" s="1"/>
  <c r="I33" i="2" s="1"/>
  <c r="D33" i="2" s="1"/>
  <c r="F66" i="2"/>
  <c r="G66" i="2" s="1"/>
  <c r="I66" i="2" s="1"/>
  <c r="F51" i="2"/>
  <c r="G51" i="2" s="1"/>
  <c r="I51" i="2" s="1"/>
  <c r="D51" i="2" s="1"/>
  <c r="F83" i="2"/>
  <c r="G83" i="2" s="1"/>
  <c r="I83" i="2" s="1"/>
  <c r="D83" i="2" s="1"/>
  <c r="F6" i="2"/>
  <c r="G6" i="2" s="1"/>
  <c r="I6" i="2" s="1"/>
  <c r="D6" i="2" s="1"/>
  <c r="F23" i="2"/>
  <c r="G23" i="2" s="1"/>
  <c r="I23" i="2" s="1"/>
  <c r="D23" i="2" s="1"/>
  <c r="F12" i="2"/>
  <c r="G12" i="2" s="1"/>
  <c r="I12" i="2" s="1"/>
  <c r="D12" i="2" s="1"/>
  <c r="F5" i="2"/>
  <c r="G5" i="2" s="1"/>
  <c r="I5" i="2" s="1"/>
  <c r="D5" i="2" s="1"/>
  <c r="F14" i="2"/>
  <c r="G14" i="2" s="1"/>
  <c r="I14" i="2" s="1"/>
  <c r="D14" i="2" s="1"/>
  <c r="F28" i="2"/>
  <c r="G28" i="2" s="1"/>
  <c r="I28" i="2" s="1"/>
  <c r="D28" i="2" s="1"/>
  <c r="F54" i="2"/>
  <c r="G54" i="2" s="1"/>
  <c r="I54" i="2" s="1"/>
  <c r="D54" i="2" s="1"/>
  <c r="F55" i="2"/>
  <c r="G55" i="2" s="1"/>
  <c r="I55" i="2" s="1"/>
  <c r="D55" i="2" s="1"/>
  <c r="F44" i="2"/>
  <c r="G44" i="2" s="1"/>
  <c r="I44" i="2" s="1"/>
  <c r="D44" i="2" s="1"/>
  <c r="F59" i="2"/>
  <c r="G59" i="2" s="1"/>
  <c r="F32" i="2"/>
  <c r="G32" i="2" s="1"/>
  <c r="I32" i="2" s="1"/>
  <c r="B92" i="2"/>
  <c r="F34" i="2"/>
  <c r="G34" i="2" s="1"/>
  <c r="I34" i="2" s="1"/>
  <c r="D34" i="2" s="1"/>
  <c r="F68" i="2"/>
  <c r="G68" i="2" s="1"/>
  <c r="I68" i="2" s="1"/>
  <c r="D68" i="2" s="1"/>
  <c r="F22" i="2"/>
  <c r="G22" i="2" s="1"/>
  <c r="F35" i="2"/>
  <c r="G35" i="2" s="1"/>
  <c r="I35" i="2" s="1"/>
  <c r="D35" i="2" s="1"/>
  <c r="F69" i="2"/>
  <c r="G69" i="2" s="1"/>
  <c r="I69" i="2" s="1"/>
  <c r="D69" i="2" s="1"/>
  <c r="F85" i="2"/>
  <c r="G85" i="2" s="1"/>
  <c r="I85" i="2" s="1"/>
  <c r="D85" i="2" s="1"/>
  <c r="F36" i="2"/>
  <c r="G36" i="2" s="1"/>
  <c r="I36" i="2" s="1"/>
  <c r="D36" i="2" s="1"/>
  <c r="F50" i="2"/>
  <c r="G50" i="2" s="1"/>
  <c r="I50" i="2" s="1"/>
  <c r="D50" i="2" s="1"/>
  <c r="F73" i="2"/>
  <c r="G73" i="2" s="1"/>
  <c r="I73" i="2" s="1"/>
  <c r="F87" i="2"/>
  <c r="G87" i="2" s="1"/>
  <c r="I87" i="2" s="1"/>
  <c r="D87" i="2" s="1"/>
  <c r="F2" i="2"/>
  <c r="I2" i="2" s="1"/>
  <c r="F24" i="2"/>
  <c r="G24" i="2" s="1"/>
  <c r="I24" i="2" s="1"/>
  <c r="D24" i="2" s="1"/>
  <c r="F40" i="2"/>
  <c r="G40" i="2" s="1"/>
  <c r="I40" i="2" s="1"/>
  <c r="F62" i="2"/>
  <c r="G62" i="2" s="1"/>
  <c r="I62" i="2" s="1"/>
  <c r="D62" i="2" s="1"/>
  <c r="F75" i="2"/>
  <c r="G75" i="2" s="1"/>
  <c r="I75" i="2" s="1"/>
  <c r="D75" i="2" s="1"/>
  <c r="F89" i="2"/>
  <c r="G89" i="2" s="1"/>
  <c r="I89" i="2" s="1"/>
  <c r="D89" i="2" s="1"/>
  <c r="F11" i="2"/>
  <c r="G11" i="2" s="1"/>
  <c r="I11" i="2" s="1"/>
  <c r="F26" i="2"/>
  <c r="G26" i="2" s="1"/>
  <c r="I26" i="2" s="1"/>
  <c r="D26" i="2" s="1"/>
  <c r="F42" i="2"/>
  <c r="G42" i="2" s="1"/>
  <c r="I42" i="2" s="1"/>
  <c r="D42" i="2" s="1"/>
  <c r="F52" i="2"/>
  <c r="G52" i="2" s="1"/>
  <c r="I52" i="2" s="1"/>
  <c r="D52" i="2" s="1"/>
  <c r="F3" i="2"/>
  <c r="G3" i="2" s="1"/>
  <c r="I3" i="2" s="1"/>
  <c r="D3" i="2" s="1"/>
  <c r="F61" i="2"/>
  <c r="G61" i="2" s="1"/>
  <c r="I61" i="2" s="1"/>
  <c r="D61" i="2" s="1"/>
  <c r="F77" i="2"/>
  <c r="G77" i="2" s="1"/>
  <c r="I77" i="2" s="1"/>
  <c r="D77" i="2" s="1"/>
  <c r="D49" i="2"/>
  <c r="D56" i="2" s="1"/>
  <c r="I59" i="2"/>
  <c r="I22" i="2"/>
  <c r="F25" i="2"/>
  <c r="G25" i="2" s="1"/>
  <c r="I25" i="2" s="1"/>
  <c r="D25" i="2" s="1"/>
  <c r="F74" i="2"/>
  <c r="G74" i="2" s="1"/>
  <c r="I74" i="2" s="1"/>
  <c r="D74" i="2" s="1"/>
  <c r="F76" i="2"/>
  <c r="G76" i="2" s="1"/>
  <c r="I76" i="2" s="1"/>
  <c r="D76" i="2" s="1"/>
  <c r="F78" i="2"/>
  <c r="G78" i="2" s="1"/>
  <c r="I78" i="2" s="1"/>
  <c r="D78" i="2" s="1"/>
  <c r="F27" i="2"/>
  <c r="G27" i="2" s="1"/>
  <c r="I27" i="2" s="1"/>
  <c r="D27" i="2" s="1"/>
  <c r="F41" i="2"/>
  <c r="G41" i="2" s="1"/>
  <c r="I41" i="2" s="1"/>
  <c r="D41" i="2" s="1"/>
  <c r="F43" i="2"/>
  <c r="G43" i="2" s="1"/>
  <c r="I43" i="2" s="1"/>
  <c r="D43" i="2" s="1"/>
  <c r="F45" i="2"/>
  <c r="G45" i="2" s="1"/>
  <c r="I45" i="2" s="1"/>
  <c r="D45" i="2" s="1"/>
  <c r="F82" i="2"/>
  <c r="G82" i="2" s="1"/>
  <c r="F84" i="2"/>
  <c r="G84" i="2" s="1"/>
  <c r="I84" i="2" s="1"/>
  <c r="D84" i="2" s="1"/>
  <c r="F86" i="2"/>
  <c r="G86" i="2" s="1"/>
  <c r="I86" i="2" s="1"/>
  <c r="D86" i="2" s="1"/>
  <c r="F88" i="2"/>
  <c r="G88" i="2" s="1"/>
  <c r="I88" i="2" s="1"/>
  <c r="D88" i="2" s="1"/>
  <c r="F13" i="2"/>
  <c r="G13" i="2" s="1"/>
  <c r="I13" i="2" s="1"/>
  <c r="D13" i="2" s="1"/>
  <c r="F15" i="2"/>
  <c r="G15" i="2" s="1"/>
  <c r="I15" i="2" s="1"/>
  <c r="D15" i="2" s="1"/>
  <c r="F17" i="2"/>
  <c r="G17" i="2" s="1"/>
  <c r="I17" i="2" s="1"/>
  <c r="D17" i="2" s="1"/>
  <c r="F60" i="2"/>
  <c r="G60" i="2" s="1"/>
  <c r="I60" i="2" s="1"/>
  <c r="D60" i="2" s="1"/>
  <c r="G37" i="2" l="1"/>
  <c r="G7" i="2"/>
  <c r="G70" i="2"/>
  <c r="G56" i="2"/>
  <c r="I56" i="2"/>
  <c r="G29" i="2"/>
  <c r="I29" i="2"/>
  <c r="D22" i="2"/>
  <c r="D29" i="2" s="1"/>
  <c r="D11" i="2"/>
  <c r="D19" i="2" s="1"/>
  <c r="I19" i="2"/>
  <c r="D40" i="2"/>
  <c r="D46" i="2" s="1"/>
  <c r="I46" i="2"/>
  <c r="G79" i="2"/>
  <c r="G46" i="2"/>
  <c r="I79" i="2"/>
  <c r="D73" i="2"/>
  <c r="D79" i="2" s="1"/>
  <c r="I82" i="2"/>
  <c r="G90" i="2"/>
  <c r="D2" i="2"/>
  <c r="D7" i="2" s="1"/>
  <c r="I7" i="2"/>
  <c r="G63" i="2"/>
  <c r="I63" i="2"/>
  <c r="D59" i="2"/>
  <c r="D63" i="2" s="1"/>
  <c r="G19" i="2"/>
  <c r="G92" i="2" s="1"/>
  <c r="D66" i="2"/>
  <c r="D70" i="2" s="1"/>
  <c r="I70" i="2"/>
  <c r="D32" i="2"/>
  <c r="D37" i="2" s="1"/>
  <c r="I37" i="2"/>
  <c r="I90" i="2" l="1"/>
  <c r="D82" i="2"/>
  <c r="D90" i="2" s="1"/>
  <c r="I92" i="2"/>
  <c r="D92" i="2"/>
</calcChain>
</file>

<file path=xl/sharedStrings.xml><?xml version="1.0" encoding="utf-8"?>
<sst xmlns="http://schemas.openxmlformats.org/spreadsheetml/2006/main" count="154" uniqueCount="85">
  <si>
    <t>Alytaus</t>
  </si>
  <si>
    <t xml:space="preserve">Jaunų žm. sk sav. </t>
  </si>
  <si>
    <t>Jaunų žm. sk LR  2026 m. pr.</t>
  </si>
  <si>
    <t>Savivaldybei skiriama suma</t>
  </si>
  <si>
    <t>Pagal skaičiavimus proc.</t>
  </si>
  <si>
    <t>Pagal skaičiavimus suma</t>
  </si>
  <si>
    <t>Papildomos vietos, likusios po paskirstymo</t>
  </si>
  <si>
    <t xml:space="preserve">Galutinis metinis finansuojamų JST savanorių skaičius </t>
  </si>
  <si>
    <t>Galutinė lėšų suma 57 mažesnėms savivaldybėms</t>
  </si>
  <si>
    <t>Sumažinta lėšų suma didiesiems miestams</t>
  </si>
  <si>
    <t>Druskininkų savivaldybė</t>
  </si>
  <si>
    <t>Alytaus miesto savivaldybė</t>
  </si>
  <si>
    <t>Lazdijų rajono savivaldybė</t>
  </si>
  <si>
    <t>Alytaus rajono savivaldybė</t>
  </si>
  <si>
    <t>Varėnos rajono savivaldybė</t>
  </si>
  <si>
    <t>Kauno</t>
  </si>
  <si>
    <t>Pagal skaiciavimus proc.</t>
  </si>
  <si>
    <t>Pagal skaiciavimus suma</t>
  </si>
  <si>
    <t xml:space="preserve">Metinis finansuojamų JST savanorių skaičius </t>
  </si>
  <si>
    <t>Kauno miesto savivaldybė</t>
  </si>
  <si>
    <t>Kauno rajono savivaldybė</t>
  </si>
  <si>
    <t>Kėdainių rajono savivaldybė</t>
  </si>
  <si>
    <t>Kaišiadorių rajono savivaldybė</t>
  </si>
  <si>
    <t>Jonavos rajono savivaldybė</t>
  </si>
  <si>
    <t>Birštono savivaldybė</t>
  </si>
  <si>
    <t>Raseinių rajono savivaldybė</t>
  </si>
  <si>
    <t>Prienų rajono savivaldybė</t>
  </si>
  <si>
    <t>Klaipėdos</t>
  </si>
  <si>
    <t>Metinis finansuojamų JST savanorių skaičius</t>
  </si>
  <si>
    <t>Klaipėdos rajono savivaldybė</t>
  </si>
  <si>
    <t>Klaipėdos miesto savivaldybė</t>
  </si>
  <si>
    <t>Šilutės rajono savivaldybė</t>
  </si>
  <si>
    <t>Kretingos rajono savivaldybė</t>
  </si>
  <si>
    <t>Neringos savivaldybė</t>
  </si>
  <si>
    <t>Skuodo rajono savivaldybė</t>
  </si>
  <si>
    <t>Palangos miesto savivaldybė</t>
  </si>
  <si>
    <t>Marijampolės</t>
  </si>
  <si>
    <t>Marijampolės savivaldybė</t>
  </si>
  <si>
    <t>Šakių rajono savivaldybė</t>
  </si>
  <si>
    <t>Vilkaviškio rajono savivaldybė</t>
  </si>
  <si>
    <t>Kalvarijos savivaldybė</t>
  </si>
  <si>
    <t>Kazlų Rūdos savivaldybė</t>
  </si>
  <si>
    <t>Panevėžio</t>
  </si>
  <si>
    <t>Panevėžio miesto savivaldybė</t>
  </si>
  <si>
    <t>Rokiškio rajono savivaldybė</t>
  </si>
  <si>
    <t>Kupiškio rajono savivaldybė</t>
  </si>
  <si>
    <t>Biržų rajono savivaldybė</t>
  </si>
  <si>
    <t>Panevėžio rajono savivaldybė</t>
  </si>
  <si>
    <t>Pasvalio rajono savivaldybė</t>
  </si>
  <si>
    <t>Šiaulių</t>
  </si>
  <si>
    <t>Pakruojo rajono savivaldybė</t>
  </si>
  <si>
    <t>Akmenės rajono savivaldybė</t>
  </si>
  <si>
    <t>Šiaulių miesto savivaldybė</t>
  </si>
  <si>
    <t>Radviliškio rajono savivaldybė</t>
  </si>
  <si>
    <t>Joniškio rajono savivaldybė</t>
  </si>
  <si>
    <t>Kelmės rajono savivaldybė</t>
  </si>
  <si>
    <t>Šiaulių rajono savivaldybė</t>
  </si>
  <si>
    <t>Tauragės</t>
  </si>
  <si>
    <t>Jurbarko rajono savivaldybė</t>
  </si>
  <si>
    <t>Pagėgių savivaldybė</t>
  </si>
  <si>
    <t>Šilalės rajono savivaldybė</t>
  </si>
  <si>
    <t>Tauragės rajono savivaldybė</t>
  </si>
  <si>
    <t>Telšių</t>
  </si>
  <si>
    <t>Mažeikių rajono savivaldybė</t>
  </si>
  <si>
    <t>Plungės rajono savivaldybė</t>
  </si>
  <si>
    <t>Rietavo savivaldybė</t>
  </si>
  <si>
    <t>Telšių rajono savivaldybė</t>
  </si>
  <si>
    <t>Utenos</t>
  </si>
  <si>
    <t>Anykščių rajono savivaldybė</t>
  </si>
  <si>
    <t>Utenos rajono savivaldybė</t>
  </si>
  <si>
    <t>Ignalinos rajono savivaldybė</t>
  </si>
  <si>
    <t>Molėtų rajono savivaldybė</t>
  </si>
  <si>
    <t>Zarasų rajono savivaldybė</t>
  </si>
  <si>
    <t>Visagino sav.</t>
  </si>
  <si>
    <t xml:space="preserve">Vilniaus </t>
  </si>
  <si>
    <t>Vilniaus miesto savivaldybė</t>
  </si>
  <si>
    <t>Švenčionių rajono savivaldybė</t>
  </si>
  <si>
    <t>Širvintų rajono savivaldybė</t>
  </si>
  <si>
    <t>Elektrėnų savivaldybė</t>
  </si>
  <si>
    <t>Vilniaus rajono savivaldybė</t>
  </si>
  <si>
    <t>Ukmergės rajono savivaldybė</t>
  </si>
  <si>
    <t>Šalčininkų rajono savivaldybė</t>
  </si>
  <si>
    <t>Trakų rajono savivaldybė</t>
  </si>
  <si>
    <t xml:space="preserve">VISO: </t>
  </si>
  <si>
    <t>Visam konkursui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</si>
</sst>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0" xfId="1"/>
    <xf numFmtId="0" fontId="2" fillId="3" borderId="1" xfId="1" applyFont="1" applyFill="1" applyBorder="1" applyAlignment="1">
      <alignment wrapText="1"/>
    </xf>
    <xf numFmtId="0" fontId="3" fillId="0" borderId="0" xfId="1" applyAlignment="1">
      <alignment wrapText="1"/>
    </xf>
    <xf numFmtId="3" fontId="3" fillId="2" borderId="1" xfId="1" applyNumberFormat="1" applyFill="1" applyBorder="1" applyAlignment="1">
      <alignment horizontal="center" vertical="center" wrapText="1"/>
    </xf>
    <xf numFmtId="3" fontId="3" fillId="2" borderId="2" xfId="1" applyNumberForma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4" fontId="3" fillId="3" borderId="1" xfId="1" applyNumberFormat="1" applyFill="1" applyBorder="1"/>
    <xf numFmtId="3" fontId="3" fillId="0" borderId="0" xfId="1" applyNumberFormat="1"/>
    <xf numFmtId="3" fontId="2" fillId="2" borderId="1" xfId="1" applyNumberFormat="1" applyFont="1" applyFill="1" applyBorder="1" applyAlignment="1">
      <alignment horizontal="center" vertical="center" wrapText="1"/>
    </xf>
    <xf numFmtId="1" fontId="1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" fontId="2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" fontId="1" fillId="3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" fontId="2" fillId="5" borderId="1" xfId="1" applyNumberFormat="1" applyFont="1" applyFill="1" applyBorder="1" applyAlignment="1">
      <alignment horizontal="center" vertical="center" wrapText="1"/>
    </xf>
    <xf numFmtId="3" fontId="3" fillId="5" borderId="1" xfId="1" applyNumberForma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1" fontId="2" fillId="6" borderId="1" xfId="1" applyNumberFormat="1" applyFont="1" applyFill="1" applyBorder="1" applyAlignment="1">
      <alignment horizontal="center" vertical="center" wrapText="1"/>
    </xf>
    <xf numFmtId="3" fontId="3" fillId="6" borderId="1" xfId="1" applyNumberFormat="1" applyFill="1" applyBorder="1" applyAlignment="1">
      <alignment horizontal="center" vertical="center" wrapText="1"/>
    </xf>
    <xf numFmtId="3" fontId="4" fillId="6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3" fontId="2" fillId="6" borderId="1" xfId="1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1" fontId="2" fillId="8" borderId="1" xfId="1" applyNumberFormat="1" applyFon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3" fontId="4" fillId="8" borderId="1" xfId="1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1" fillId="8" borderId="1" xfId="1" applyFont="1" applyFill="1" applyBorder="1" applyAlignment="1">
      <alignment horizontal="center" vertical="center"/>
    </xf>
    <xf numFmtId="3" fontId="2" fillId="8" borderId="1" xfId="1" applyNumberFormat="1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/>
    </xf>
    <xf numFmtId="1" fontId="2" fillId="8" borderId="3" xfId="1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1" fontId="2" fillId="9" borderId="1" xfId="1" applyNumberFormat="1" applyFont="1" applyFill="1" applyBorder="1" applyAlignment="1">
      <alignment horizontal="center" vertical="center" wrapText="1"/>
    </xf>
    <xf numFmtId="3" fontId="3" fillId="9" borderId="1" xfId="1" applyNumberForma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/>
    </xf>
    <xf numFmtId="0" fontId="1" fillId="9" borderId="1" xfId="1" applyFont="1" applyFill="1" applyBorder="1" applyAlignment="1">
      <alignment horizontal="center" vertical="center"/>
    </xf>
    <xf numFmtId="3" fontId="2" fillId="9" borderId="1" xfId="1" applyNumberFormat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1" fontId="2" fillId="10" borderId="1" xfId="1" applyNumberFormat="1" applyFont="1" applyFill="1" applyBorder="1" applyAlignment="1">
      <alignment horizontal="center" vertical="center" wrapText="1"/>
    </xf>
    <xf numFmtId="3" fontId="3" fillId="10" borderId="1" xfId="1" applyNumberForma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1" fillId="10" borderId="1" xfId="1" applyFont="1" applyFill="1" applyBorder="1" applyAlignment="1">
      <alignment horizontal="center" vertical="center"/>
    </xf>
    <xf numFmtId="3" fontId="2" fillId="10" borderId="1" xfId="1" applyNumberFormat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 wrapText="1"/>
    </xf>
    <xf numFmtId="1" fontId="2" fillId="11" borderId="1" xfId="1" applyNumberFormat="1" applyFont="1" applyFill="1" applyBorder="1" applyAlignment="1">
      <alignment horizontal="center" vertical="center" wrapText="1"/>
    </xf>
    <xf numFmtId="3" fontId="3" fillId="11" borderId="1" xfId="1" applyNumberFormat="1" applyFill="1" applyBorder="1" applyAlignment="1">
      <alignment horizontal="center" vertical="center" wrapText="1"/>
    </xf>
    <xf numFmtId="3" fontId="4" fillId="11" borderId="1" xfId="1" applyNumberFormat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/>
    </xf>
    <xf numFmtId="0" fontId="1" fillId="11" borderId="1" xfId="1" applyFont="1" applyFill="1" applyBorder="1" applyAlignment="1">
      <alignment horizontal="center" vertical="center"/>
    </xf>
    <xf numFmtId="3" fontId="2" fillId="11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3" fontId="3" fillId="3" borderId="1" xfId="1" applyNumberFormat="1" applyFill="1" applyBorder="1"/>
    <xf numFmtId="0" fontId="3" fillId="3" borderId="1" xfId="1" applyFill="1" applyBorder="1"/>
    <xf numFmtId="1" fontId="3" fillId="3" borderId="1" xfId="1" applyNumberFormat="1" applyFill="1" applyBorder="1"/>
    <xf numFmtId="1" fontId="3" fillId="0" borderId="0" xfId="1" applyNumberFormat="1"/>
    <xf numFmtId="0" fontId="2" fillId="0" borderId="0" xfId="1" applyFont="1" applyFill="1" applyAlignment="1">
      <alignment horizontal="center" vertical="center" wrapText="1"/>
    </xf>
    <xf numFmtId="3" fontId="3" fillId="0" borderId="0" xfId="1" applyNumberFormat="1" applyFill="1" applyAlignment="1">
      <alignment horizontal="center" vertical="center" wrapText="1"/>
    </xf>
    <xf numFmtId="3" fontId="2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1" fontId="1" fillId="0" borderId="0" xfId="1" applyNumberFormat="1" applyFont="1" applyFill="1" applyAlignment="1">
      <alignment horizontal="center" vertical="center"/>
    </xf>
    <xf numFmtId="0" fontId="3" fillId="0" borderId="0" xfId="1" applyFill="1"/>
  </cellXfs>
  <cellStyles count="2">
    <cellStyle name="Normal" xfId="0" builtinId="0"/>
    <cellStyle name="Normal 2" xfId="1" xr:uid="{CD40D4D8-7067-4B59-ADB7-98BE801BB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rdlt-my.sharepoint.com/personal/darius_grigaliunas_jra_lt/Documents/Documents/Visi%20darbai%20nuo%202020-02/JST/Paskirstymo%20tvarka/JST%20viet&#371;%20paskirstymas%20savivaldyb&#279;ms%202027-2028%20m..xlsx" TargetMode="External"/><Relationship Id="rId1" Type="http://schemas.openxmlformats.org/officeDocument/2006/relationships/externalLinkPath" Target="JST%20viet&#371;%20paskirstymas%20savivaldyb&#279;ms%202027-2028%20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Jaunų žmonių skaičius 2026 m. p"/>
      <sheetName val="2026 m."/>
      <sheetName val="2027-2028 m. JST konkursui"/>
    </sheetNames>
    <sheetDataSet>
      <sheetData sheetId="0"/>
      <sheetData sheetId="1"/>
      <sheetData sheetId="2">
        <row r="9">
          <cell r="M9">
            <v>51464.517608070935</v>
          </cell>
        </row>
        <row r="11">
          <cell r="M11">
            <v>166137.48239192908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6B110-6D3A-4655-B970-6045641F6BDB}">
  <dimension ref="A1:N93"/>
  <sheetViews>
    <sheetView tabSelected="1" workbookViewId="0">
      <selection activeCell="K5" sqref="K5"/>
    </sheetView>
  </sheetViews>
  <sheetFormatPr defaultRowHeight="15" x14ac:dyDescent="0.25"/>
  <cols>
    <col min="1" max="1" width="16.140625" style="4" customWidth="1"/>
    <col min="2" max="2" width="9.140625" style="4"/>
    <col min="3" max="3" width="8.85546875" style="4" bestFit="1" customWidth="1"/>
    <col min="4" max="4" width="12.42578125" style="4" hidden="1" customWidth="1"/>
    <col min="5" max="5" width="9.140625" style="4" hidden="1" customWidth="1"/>
    <col min="6" max="6" width="0" style="4" hidden="1" customWidth="1"/>
    <col min="7" max="9" width="11.42578125" style="4" customWidth="1"/>
    <col min="10" max="10" width="9.140625" style="4"/>
    <col min="11" max="11" width="14.5703125" style="4" customWidth="1"/>
    <col min="12" max="12" width="13.5703125" style="4" customWidth="1"/>
    <col min="13" max="16384" width="9.140625" style="4"/>
  </cols>
  <sheetData>
    <row r="1" spans="1:14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18</v>
      </c>
      <c r="H1" s="3" t="s">
        <v>6</v>
      </c>
      <c r="I1" s="3" t="s">
        <v>7</v>
      </c>
      <c r="K1" s="5" t="s">
        <v>8</v>
      </c>
      <c r="L1" s="5" t="s">
        <v>9</v>
      </c>
      <c r="M1" s="6"/>
    </row>
    <row r="2" spans="1:14" ht="30" x14ac:dyDescent="0.25">
      <c r="A2" s="1" t="s">
        <v>10</v>
      </c>
      <c r="B2" s="7">
        <v>2693</v>
      </c>
      <c r="C2" s="8">
        <v>289465</v>
      </c>
      <c r="D2" s="9">
        <f>77*6*I2</f>
        <v>1386</v>
      </c>
      <c r="E2" s="10">
        <f>B2*100/C2</f>
        <v>0.93033700101912153</v>
      </c>
      <c r="F2" s="10">
        <f>E2*K2/100</f>
        <v>1545.6384712537442</v>
      </c>
      <c r="G2" s="11">
        <f>INT(F2/(77*6))</f>
        <v>3</v>
      </c>
      <c r="H2" s="10"/>
      <c r="I2" s="12">
        <f>G2+H2</f>
        <v>3</v>
      </c>
      <c r="K2" s="13">
        <f>'[1]2026 m.'!M11</f>
        <v>166137.48239192908</v>
      </c>
      <c r="L2" s="13">
        <f>'[1]2026 m.'!M9</f>
        <v>51464.517608070935</v>
      </c>
      <c r="N2" s="14"/>
    </row>
    <row r="3" spans="1:14" ht="30" x14ac:dyDescent="0.25">
      <c r="A3" s="1" t="s">
        <v>11</v>
      </c>
      <c r="B3" s="7">
        <v>7335</v>
      </c>
      <c r="C3" s="8">
        <v>289465</v>
      </c>
      <c r="D3" s="9">
        <f t="shared" ref="D3:D6" si="0">77*6*I3</f>
        <v>4620</v>
      </c>
      <c r="E3" s="10">
        <f>B3*100/C3</f>
        <v>2.5339851104624049</v>
      </c>
      <c r="F3" s="10">
        <f>E3*$K2/100</f>
        <v>4209.8990667085827</v>
      </c>
      <c r="G3" s="11">
        <f t="shared" ref="G3:G6" si="1">INT(F3/(77*6))</f>
        <v>9</v>
      </c>
      <c r="H3" s="10">
        <v>1</v>
      </c>
      <c r="I3" s="9">
        <f t="shared" ref="I3:I66" si="2">G3+H3</f>
        <v>10</v>
      </c>
    </row>
    <row r="4" spans="1:14" ht="30" x14ac:dyDescent="0.25">
      <c r="A4" s="1" t="s">
        <v>12</v>
      </c>
      <c r="B4" s="7">
        <v>2759</v>
      </c>
      <c r="C4" s="8">
        <v>289465</v>
      </c>
      <c r="D4" s="9">
        <f t="shared" si="0"/>
        <v>1386</v>
      </c>
      <c r="E4" s="10">
        <f>B4*100/C4</f>
        <v>0.95313768503964214</v>
      </c>
      <c r="F4" s="10">
        <f>E4*$K2/100</f>
        <v>1583.5189536535761</v>
      </c>
      <c r="G4" s="11">
        <f t="shared" si="1"/>
        <v>3</v>
      </c>
      <c r="H4" s="10"/>
      <c r="I4" s="9">
        <f t="shared" si="2"/>
        <v>3</v>
      </c>
    </row>
    <row r="5" spans="1:14" ht="30" x14ac:dyDescent="0.25">
      <c r="A5" s="1" t="s">
        <v>13</v>
      </c>
      <c r="B5" s="7">
        <v>4114</v>
      </c>
      <c r="C5" s="8">
        <v>289465</v>
      </c>
      <c r="D5" s="9">
        <f t="shared" si="0"/>
        <v>2772</v>
      </c>
      <c r="E5" s="10">
        <f>B5*100/C5</f>
        <v>1.4212426372791185</v>
      </c>
      <c r="F5" s="10">
        <f>E5*$K2/100</f>
        <v>2361.216736256184</v>
      </c>
      <c r="G5" s="11">
        <f t="shared" si="1"/>
        <v>5</v>
      </c>
      <c r="H5" s="10">
        <v>1</v>
      </c>
      <c r="I5" s="9">
        <f t="shared" si="2"/>
        <v>6</v>
      </c>
    </row>
    <row r="6" spans="1:14" ht="30" x14ac:dyDescent="0.25">
      <c r="A6" s="1" t="s">
        <v>14</v>
      </c>
      <c r="B6" s="7">
        <v>2949</v>
      </c>
      <c r="C6" s="8">
        <v>289465</v>
      </c>
      <c r="D6" s="9">
        <f t="shared" si="0"/>
        <v>1386</v>
      </c>
      <c r="E6" s="10">
        <f>B6*100/C6</f>
        <v>1.0187760178259893</v>
      </c>
      <c r="F6" s="10">
        <f>E6*$K2/100</f>
        <v>1692.5688272288492</v>
      </c>
      <c r="G6" s="11">
        <f t="shared" si="1"/>
        <v>3</v>
      </c>
      <c r="H6" s="10"/>
      <c r="I6" s="9">
        <f t="shared" si="2"/>
        <v>3</v>
      </c>
    </row>
    <row r="7" spans="1:14" x14ac:dyDescent="0.25">
      <c r="A7" s="1"/>
      <c r="B7" s="7">
        <f>SUM(B2:B6)</f>
        <v>19850</v>
      </c>
      <c r="C7" s="7"/>
      <c r="D7" s="15">
        <f t="shared" ref="D7" si="3">SUM(D2:D6)</f>
        <v>11550</v>
      </c>
      <c r="E7" s="10"/>
      <c r="F7" s="10"/>
      <c r="G7" s="3">
        <f>SUM(G2:G6)</f>
        <v>23</v>
      </c>
      <c r="H7" s="3"/>
      <c r="I7" s="3">
        <f t="shared" ref="I7" si="4">SUM(I2:I6)</f>
        <v>25</v>
      </c>
    </row>
    <row r="8" spans="1:14" s="102" customFormat="1" x14ac:dyDescent="0.25">
      <c r="A8" s="97"/>
      <c r="B8" s="98"/>
      <c r="C8" s="98"/>
      <c r="D8" s="99"/>
      <c r="E8" s="99"/>
      <c r="F8" s="99"/>
      <c r="G8" s="100"/>
      <c r="H8" s="100"/>
      <c r="I8" s="101"/>
    </row>
    <row r="9" spans="1:14" x14ac:dyDescent="0.25">
      <c r="A9" s="17"/>
      <c r="B9" s="18"/>
      <c r="C9" s="18"/>
      <c r="D9" s="17"/>
      <c r="E9" s="17"/>
      <c r="F9" s="17"/>
      <c r="G9" s="19"/>
      <c r="H9" s="19"/>
      <c r="I9" s="16"/>
    </row>
    <row r="10" spans="1:14" ht="90" x14ac:dyDescent="0.25">
      <c r="A10" s="20" t="s">
        <v>15</v>
      </c>
      <c r="B10" s="21" t="s">
        <v>1</v>
      </c>
      <c r="C10" s="21" t="s">
        <v>2</v>
      </c>
      <c r="D10" s="20" t="s">
        <v>3</v>
      </c>
      <c r="E10" s="20" t="s">
        <v>16</v>
      </c>
      <c r="F10" s="20" t="s">
        <v>17</v>
      </c>
      <c r="G10" s="22" t="s">
        <v>18</v>
      </c>
      <c r="H10" s="22" t="s">
        <v>6</v>
      </c>
      <c r="I10" s="22" t="s">
        <v>7</v>
      </c>
    </row>
    <row r="11" spans="1:14" ht="30" x14ac:dyDescent="0.25">
      <c r="A11" s="20" t="s">
        <v>19</v>
      </c>
      <c r="B11" s="23">
        <v>49984</v>
      </c>
      <c r="C11" s="23">
        <v>180326</v>
      </c>
      <c r="D11" s="24">
        <f>77*6*I11</f>
        <v>13860</v>
      </c>
      <c r="E11" s="25">
        <f>B11*100/C11</f>
        <v>27.718687266395307</v>
      </c>
      <c r="F11" s="26">
        <f>E11*$L$2/100</f>
        <v>14265.288688940129</v>
      </c>
      <c r="G11" s="23">
        <f>INT(F11/(77*6))</f>
        <v>30</v>
      </c>
      <c r="H11" s="27"/>
      <c r="I11" s="27">
        <f>G11+H11</f>
        <v>30</v>
      </c>
    </row>
    <row r="12" spans="1:14" ht="30" x14ac:dyDescent="0.25">
      <c r="A12" s="20" t="s">
        <v>20</v>
      </c>
      <c r="B12" s="23">
        <v>19267</v>
      </c>
      <c r="C12" s="23">
        <v>289465</v>
      </c>
      <c r="D12" s="24">
        <f t="shared" ref="D12:D18" si="5">77*6*I12</f>
        <v>11088</v>
      </c>
      <c r="E12" s="25">
        <f>B12*100/C12</f>
        <v>6.6560724094450103</v>
      </c>
      <c r="F12" s="26">
        <f t="shared" ref="F12:F18" si="6">E12*$K$2/100</f>
        <v>11058.231127235755</v>
      </c>
      <c r="G12" s="23">
        <f t="shared" ref="G12:G18" si="7">INT(F12/(77*6))</f>
        <v>23</v>
      </c>
      <c r="H12" s="27">
        <v>1</v>
      </c>
      <c r="I12" s="27">
        <f t="shared" si="2"/>
        <v>24</v>
      </c>
    </row>
    <row r="13" spans="1:14" ht="30" x14ac:dyDescent="0.25">
      <c r="A13" s="20" t="s">
        <v>21</v>
      </c>
      <c r="B13" s="23">
        <v>7497</v>
      </c>
      <c r="C13" s="23">
        <v>289465</v>
      </c>
      <c r="D13" s="24">
        <f t="shared" si="5"/>
        <v>4620</v>
      </c>
      <c r="E13" s="25">
        <f>B13*100/C13</f>
        <v>2.5899504257855011</v>
      </c>
      <c r="F13" s="26">
        <f t="shared" si="6"/>
        <v>4302.8784325990791</v>
      </c>
      <c r="G13" s="23">
        <f t="shared" si="7"/>
        <v>9</v>
      </c>
      <c r="H13" s="27">
        <v>1</v>
      </c>
      <c r="I13" s="27">
        <f t="shared" si="2"/>
        <v>10</v>
      </c>
    </row>
    <row r="14" spans="1:14" ht="45" x14ac:dyDescent="0.25">
      <c r="A14" s="20" t="s">
        <v>22</v>
      </c>
      <c r="B14" s="23">
        <v>4733</v>
      </c>
      <c r="C14" s="23">
        <v>289465</v>
      </c>
      <c r="D14" s="24">
        <f t="shared" si="5"/>
        <v>2772</v>
      </c>
      <c r="E14" s="25">
        <f>B14*100/C14</f>
        <v>1.6350854161988495</v>
      </c>
      <c r="F14" s="26">
        <f t="shared" si="6"/>
        <v>2716.4897454303637</v>
      </c>
      <c r="G14" s="23">
        <f t="shared" si="7"/>
        <v>5</v>
      </c>
      <c r="H14" s="27">
        <v>1</v>
      </c>
      <c r="I14" s="27">
        <f t="shared" si="2"/>
        <v>6</v>
      </c>
    </row>
    <row r="15" spans="1:14" ht="30" x14ac:dyDescent="0.25">
      <c r="A15" s="20" t="s">
        <v>23</v>
      </c>
      <c r="B15" s="23">
        <v>7231</v>
      </c>
      <c r="C15" s="23">
        <v>289465</v>
      </c>
      <c r="D15" s="24">
        <f t="shared" si="5"/>
        <v>4158</v>
      </c>
      <c r="E15" s="25">
        <f>B15*100/C15</f>
        <v>2.4980567598846148</v>
      </c>
      <c r="F15" s="26">
        <f t="shared" si="6"/>
        <v>4150.2086095936966</v>
      </c>
      <c r="G15" s="23">
        <f t="shared" si="7"/>
        <v>8</v>
      </c>
      <c r="H15" s="27">
        <v>1</v>
      </c>
      <c r="I15" s="27">
        <f t="shared" si="2"/>
        <v>9</v>
      </c>
    </row>
    <row r="16" spans="1:14" ht="30" x14ac:dyDescent="0.25">
      <c r="A16" s="20" t="s">
        <v>24</v>
      </c>
      <c r="B16" s="28">
        <v>512</v>
      </c>
      <c r="C16" s="23">
        <v>289465</v>
      </c>
      <c r="D16" s="24">
        <f t="shared" si="5"/>
        <v>924</v>
      </c>
      <c r="E16" s="25">
        <f>B16*100/C16</f>
        <v>0.17687803361373569</v>
      </c>
      <c r="F16" s="26">
        <f t="shared" si="6"/>
        <v>293.86071195021054</v>
      </c>
      <c r="G16" s="23">
        <f t="shared" si="7"/>
        <v>0</v>
      </c>
      <c r="H16" s="29">
        <v>2</v>
      </c>
      <c r="I16" s="27">
        <f t="shared" si="2"/>
        <v>2</v>
      </c>
    </row>
    <row r="17" spans="1:9" ht="30" x14ac:dyDescent="0.25">
      <c r="A17" s="20" t="s">
        <v>25</v>
      </c>
      <c r="B17" s="23">
        <v>4805</v>
      </c>
      <c r="C17" s="23">
        <v>289465</v>
      </c>
      <c r="D17" s="24">
        <f t="shared" si="5"/>
        <v>2772</v>
      </c>
      <c r="E17" s="25">
        <f>B17*100/C17</f>
        <v>1.6599588896757811</v>
      </c>
      <c r="F17" s="26">
        <f t="shared" si="6"/>
        <v>2757.8139080483625</v>
      </c>
      <c r="G17" s="23">
        <f t="shared" si="7"/>
        <v>5</v>
      </c>
      <c r="H17" s="27">
        <v>1</v>
      </c>
      <c r="I17" s="27">
        <f t="shared" si="2"/>
        <v>6</v>
      </c>
    </row>
    <row r="18" spans="1:9" ht="30" x14ac:dyDescent="0.25">
      <c r="A18" s="20" t="s">
        <v>26</v>
      </c>
      <c r="B18" s="23">
        <v>3844</v>
      </c>
      <c r="C18" s="23">
        <v>289465</v>
      </c>
      <c r="D18" s="24">
        <f t="shared" si="5"/>
        <v>1848</v>
      </c>
      <c r="E18" s="25">
        <f>B18*100/C18</f>
        <v>1.3279671117406249</v>
      </c>
      <c r="F18" s="26">
        <f t="shared" si="6"/>
        <v>2206.2511264386899</v>
      </c>
      <c r="G18" s="23">
        <f t="shared" si="7"/>
        <v>4</v>
      </c>
      <c r="H18" s="27"/>
      <c r="I18" s="27">
        <f t="shared" si="2"/>
        <v>4</v>
      </c>
    </row>
    <row r="19" spans="1:9" x14ac:dyDescent="0.25">
      <c r="A19" s="20"/>
      <c r="B19" s="24">
        <f>SUM(B11:B18)</f>
        <v>97873</v>
      </c>
      <c r="C19" s="21"/>
      <c r="D19" s="20">
        <f t="shared" ref="D19" si="8">SUM(D11:D18)</f>
        <v>42042</v>
      </c>
      <c r="E19" s="26"/>
      <c r="F19" s="26"/>
      <c r="G19" s="22">
        <f>SUM(G11:G18)</f>
        <v>84</v>
      </c>
      <c r="H19" s="22"/>
      <c r="I19" s="22">
        <f t="shared" ref="I19" si="9">SUM(I11:I18)</f>
        <v>91</v>
      </c>
    </row>
    <row r="20" spans="1:9" x14ac:dyDescent="0.25">
      <c r="A20" s="17"/>
      <c r="B20" s="18"/>
      <c r="C20" s="18"/>
      <c r="D20" s="17"/>
      <c r="E20" s="17"/>
      <c r="F20" s="17"/>
      <c r="G20" s="19"/>
      <c r="H20" s="19"/>
      <c r="I20" s="16"/>
    </row>
    <row r="21" spans="1:9" ht="90" x14ac:dyDescent="0.25">
      <c r="A21" s="30" t="s">
        <v>27</v>
      </c>
      <c r="B21" s="31" t="s">
        <v>1</v>
      </c>
      <c r="C21" s="31" t="s">
        <v>2</v>
      </c>
      <c r="D21" s="30" t="s">
        <v>3</v>
      </c>
      <c r="E21" s="30" t="s">
        <v>16</v>
      </c>
      <c r="F21" s="30" t="s">
        <v>17</v>
      </c>
      <c r="G21" s="32" t="s">
        <v>28</v>
      </c>
      <c r="H21" s="32" t="s">
        <v>6</v>
      </c>
      <c r="I21" s="32" t="s">
        <v>7</v>
      </c>
    </row>
    <row r="22" spans="1:9" ht="30" x14ac:dyDescent="0.25">
      <c r="A22" s="30" t="s">
        <v>29</v>
      </c>
      <c r="B22" s="33">
        <v>11685</v>
      </c>
      <c r="C22" s="33">
        <v>289465</v>
      </c>
      <c r="D22" s="34">
        <f t="shared" ref="D22:D28" si="10">77*6*I22</f>
        <v>6930</v>
      </c>
      <c r="E22" s="35">
        <f>B22*100/C22</f>
        <v>4.0367574663603545</v>
      </c>
      <c r="F22" s="36">
        <f>E22*$K$2/100</f>
        <v>6706.5672248793162</v>
      </c>
      <c r="G22" s="33">
        <f>INT(F22/(77*6))</f>
        <v>14</v>
      </c>
      <c r="H22" s="36">
        <v>1</v>
      </c>
      <c r="I22" s="36">
        <f t="shared" si="2"/>
        <v>15</v>
      </c>
    </row>
    <row r="23" spans="1:9" ht="45" x14ac:dyDescent="0.25">
      <c r="A23" s="30" t="s">
        <v>30</v>
      </c>
      <c r="B23" s="33">
        <v>25417</v>
      </c>
      <c r="C23" s="33">
        <v>180326</v>
      </c>
      <c r="D23" s="34">
        <f t="shared" si="10"/>
        <v>6930</v>
      </c>
      <c r="E23" s="35">
        <f>B23*100/C23</f>
        <v>14.095027893925446</v>
      </c>
      <c r="F23" s="36">
        <f>E23*$L$2/100</f>
        <v>7253.9381123317708</v>
      </c>
      <c r="G23" s="33">
        <f t="shared" ref="G23:G28" si="11">INT(F23/(77*6))</f>
        <v>15</v>
      </c>
      <c r="H23" s="36"/>
      <c r="I23" s="36">
        <f t="shared" si="2"/>
        <v>15</v>
      </c>
    </row>
    <row r="24" spans="1:9" ht="30" x14ac:dyDescent="0.25">
      <c r="A24" s="30" t="s">
        <v>31</v>
      </c>
      <c r="B24" s="33">
        <v>6349</v>
      </c>
      <c r="C24" s="33">
        <v>289465</v>
      </c>
      <c r="D24" s="34">
        <f t="shared" si="10"/>
        <v>3696</v>
      </c>
      <c r="E24" s="35">
        <f>B24*100/C24</f>
        <v>2.1933567097922029</v>
      </c>
      <c r="F24" s="36">
        <f>E24*$K$2/100</f>
        <v>3643.9876175232162</v>
      </c>
      <c r="G24" s="33">
        <f t="shared" si="11"/>
        <v>7</v>
      </c>
      <c r="H24" s="36">
        <v>1</v>
      </c>
      <c r="I24" s="36">
        <f t="shared" si="2"/>
        <v>8</v>
      </c>
    </row>
    <row r="25" spans="1:9" ht="30" x14ac:dyDescent="0.25">
      <c r="A25" s="30" t="s">
        <v>32</v>
      </c>
      <c r="B25" s="33">
        <v>6193</v>
      </c>
      <c r="C25" s="33">
        <v>289465</v>
      </c>
      <c r="D25" s="34">
        <f t="shared" si="10"/>
        <v>3696</v>
      </c>
      <c r="E25" s="35">
        <f>B25*100/C25</f>
        <v>2.1394641839255177</v>
      </c>
      <c r="F25" s="36">
        <f>E25*$K$2/100</f>
        <v>3554.4519318508865</v>
      </c>
      <c r="G25" s="33">
        <f t="shared" si="11"/>
        <v>7</v>
      </c>
      <c r="H25" s="36">
        <v>1</v>
      </c>
      <c r="I25" s="36">
        <f t="shared" si="2"/>
        <v>8</v>
      </c>
    </row>
    <row r="26" spans="1:9" ht="30" x14ac:dyDescent="0.25">
      <c r="A26" s="30" t="s">
        <v>33</v>
      </c>
      <c r="B26" s="37">
        <v>572</v>
      </c>
      <c r="C26" s="33">
        <v>289465</v>
      </c>
      <c r="D26" s="34">
        <f t="shared" si="10"/>
        <v>924</v>
      </c>
      <c r="E26" s="35">
        <f>B26*100/C26</f>
        <v>0.19760592817784534</v>
      </c>
      <c r="F26" s="36">
        <f>E26*$K$2/100</f>
        <v>328.2975141318758</v>
      </c>
      <c r="G26" s="33">
        <f t="shared" si="11"/>
        <v>0</v>
      </c>
      <c r="H26" s="38">
        <v>2</v>
      </c>
      <c r="I26" s="36">
        <f t="shared" si="2"/>
        <v>2</v>
      </c>
    </row>
    <row r="27" spans="1:9" ht="30" x14ac:dyDescent="0.25">
      <c r="A27" s="30" t="s">
        <v>34</v>
      </c>
      <c r="B27" s="33">
        <v>2358</v>
      </c>
      <c r="C27" s="33">
        <v>289465</v>
      </c>
      <c r="D27" s="34">
        <f t="shared" si="10"/>
        <v>924</v>
      </c>
      <c r="E27" s="35">
        <f>B27*100/C27</f>
        <v>0.81460625636950923</v>
      </c>
      <c r="F27" s="36">
        <f>E27*$K$2/100</f>
        <v>1353.366325739446</v>
      </c>
      <c r="G27" s="33">
        <f t="shared" si="11"/>
        <v>2</v>
      </c>
      <c r="H27" s="36"/>
      <c r="I27" s="36">
        <f t="shared" si="2"/>
        <v>2</v>
      </c>
    </row>
    <row r="28" spans="1:9" ht="30" x14ac:dyDescent="0.25">
      <c r="A28" s="30" t="s">
        <v>35</v>
      </c>
      <c r="B28" s="33">
        <v>2518</v>
      </c>
      <c r="C28" s="33">
        <v>289465</v>
      </c>
      <c r="D28" s="34">
        <f t="shared" si="10"/>
        <v>1386</v>
      </c>
      <c r="E28" s="35">
        <f>B28*100/C28</f>
        <v>0.86988064187380165</v>
      </c>
      <c r="F28" s="36">
        <f>E28*$K$2/100</f>
        <v>1445.1977982238868</v>
      </c>
      <c r="G28" s="33">
        <f t="shared" si="11"/>
        <v>3</v>
      </c>
      <c r="H28" s="36"/>
      <c r="I28" s="36">
        <f t="shared" si="2"/>
        <v>3</v>
      </c>
    </row>
    <row r="29" spans="1:9" x14ac:dyDescent="0.25">
      <c r="A29" s="30"/>
      <c r="B29" s="34">
        <f>SUM(B22:B28)</f>
        <v>55092</v>
      </c>
      <c r="C29" s="31"/>
      <c r="D29" s="30">
        <f t="shared" ref="D29" si="12">SUM(D22:D28)</f>
        <v>24486</v>
      </c>
      <c r="E29" s="36"/>
      <c r="F29" s="36"/>
      <c r="G29" s="35">
        <f>SUM(G22:G28)</f>
        <v>48</v>
      </c>
      <c r="H29" s="35"/>
      <c r="I29" s="35">
        <f t="shared" ref="I29" si="13">SUM(I22:I28)</f>
        <v>53</v>
      </c>
    </row>
    <row r="30" spans="1:9" x14ac:dyDescent="0.25">
      <c r="A30" s="17"/>
      <c r="B30" s="18"/>
      <c r="C30" s="18"/>
      <c r="D30" s="17"/>
      <c r="E30" s="17"/>
      <c r="F30" s="17"/>
      <c r="G30" s="19"/>
      <c r="H30" s="19"/>
      <c r="I30" s="16"/>
    </row>
    <row r="31" spans="1:9" ht="90" x14ac:dyDescent="0.25">
      <c r="A31" s="39" t="s">
        <v>36</v>
      </c>
      <c r="B31" s="40" t="s">
        <v>1</v>
      </c>
      <c r="C31" s="40" t="s">
        <v>2</v>
      </c>
      <c r="D31" s="39" t="s">
        <v>3</v>
      </c>
      <c r="E31" s="39" t="s">
        <v>16</v>
      </c>
      <c r="F31" s="39" t="s">
        <v>17</v>
      </c>
      <c r="G31" s="41" t="s">
        <v>28</v>
      </c>
      <c r="H31" s="41" t="s">
        <v>6</v>
      </c>
      <c r="I31" s="41" t="s">
        <v>7</v>
      </c>
    </row>
    <row r="32" spans="1:9" ht="30" x14ac:dyDescent="0.25">
      <c r="A32" s="39" t="s">
        <v>37</v>
      </c>
      <c r="B32" s="42">
        <v>8585</v>
      </c>
      <c r="C32" s="42">
        <v>289465</v>
      </c>
      <c r="D32" s="43">
        <f t="shared" ref="D32:D36" si="14">77*6*I32</f>
        <v>5082</v>
      </c>
      <c r="E32" s="44">
        <f>B32*100/C32</f>
        <v>2.9658162472146889</v>
      </c>
      <c r="F32" s="45">
        <f t="shared" ref="F32:F36" si="15">E32*$K$2/100</f>
        <v>4927.3324454932763</v>
      </c>
      <c r="G32" s="42">
        <f>INT(F32/(77*6))</f>
        <v>10</v>
      </c>
      <c r="H32" s="46">
        <v>1</v>
      </c>
      <c r="I32" s="46">
        <f t="shared" si="2"/>
        <v>11</v>
      </c>
    </row>
    <row r="33" spans="1:9" ht="30" x14ac:dyDescent="0.25">
      <c r="A33" s="39" t="s">
        <v>38</v>
      </c>
      <c r="B33" s="42">
        <v>4339</v>
      </c>
      <c r="C33" s="42">
        <v>289465</v>
      </c>
      <c r="D33" s="43">
        <f t="shared" si="14"/>
        <v>2772</v>
      </c>
      <c r="E33" s="44">
        <f>B33*100/C33</f>
        <v>1.4989722418945295</v>
      </c>
      <c r="F33" s="45">
        <f t="shared" si="15"/>
        <v>2490.3547444374285</v>
      </c>
      <c r="G33" s="42">
        <f t="shared" ref="G33:G36" si="16">INT(F33/(77*6))</f>
        <v>5</v>
      </c>
      <c r="H33" s="46">
        <v>1</v>
      </c>
      <c r="I33" s="46">
        <f t="shared" si="2"/>
        <v>6</v>
      </c>
    </row>
    <row r="34" spans="1:9" ht="45" x14ac:dyDescent="0.25">
      <c r="A34" s="39" t="s">
        <v>39</v>
      </c>
      <c r="B34" s="42">
        <v>5726</v>
      </c>
      <c r="C34" s="42">
        <v>289465</v>
      </c>
      <c r="D34" s="43">
        <f t="shared" si="14"/>
        <v>3696</v>
      </c>
      <c r="E34" s="44">
        <f>B34*100/C34</f>
        <v>1.9781320712348642</v>
      </c>
      <c r="F34" s="45">
        <f t="shared" si="15"/>
        <v>3286.418821536925</v>
      </c>
      <c r="G34" s="42">
        <f t="shared" si="16"/>
        <v>7</v>
      </c>
      <c r="H34" s="46">
        <v>1</v>
      </c>
      <c r="I34" s="46">
        <f t="shared" si="2"/>
        <v>8</v>
      </c>
    </row>
    <row r="35" spans="1:9" ht="30" x14ac:dyDescent="0.25">
      <c r="A35" s="39" t="s">
        <v>40</v>
      </c>
      <c r="B35" s="42">
        <v>1743</v>
      </c>
      <c r="C35" s="42">
        <v>289465</v>
      </c>
      <c r="D35" s="43">
        <f t="shared" si="14"/>
        <v>924</v>
      </c>
      <c r="E35" s="44">
        <f>B35*100/C35</f>
        <v>0.60214533708738538</v>
      </c>
      <c r="F35" s="45">
        <f t="shared" si="15"/>
        <v>1000.3891033773768</v>
      </c>
      <c r="G35" s="42">
        <f t="shared" si="16"/>
        <v>2</v>
      </c>
      <c r="H35" s="46"/>
      <c r="I35" s="46">
        <f t="shared" si="2"/>
        <v>2</v>
      </c>
    </row>
    <row r="36" spans="1:9" ht="30" x14ac:dyDescent="0.25">
      <c r="A36" s="39" t="s">
        <v>41</v>
      </c>
      <c r="B36" s="42">
        <v>1789</v>
      </c>
      <c r="C36" s="42">
        <v>289465</v>
      </c>
      <c r="D36" s="43">
        <f t="shared" si="14"/>
        <v>924</v>
      </c>
      <c r="E36" s="44">
        <f>B36*100/C36</f>
        <v>0.61803672291986944</v>
      </c>
      <c r="F36" s="45">
        <f t="shared" si="15"/>
        <v>1026.7906517166537</v>
      </c>
      <c r="G36" s="42">
        <f t="shared" si="16"/>
        <v>2</v>
      </c>
      <c r="H36" s="46"/>
      <c r="I36" s="46">
        <f t="shared" si="2"/>
        <v>2</v>
      </c>
    </row>
    <row r="37" spans="1:9" x14ac:dyDescent="0.25">
      <c r="A37" s="39"/>
      <c r="B37" s="42">
        <f>SUM(B32:B36)</f>
        <v>22182</v>
      </c>
      <c r="C37" s="42"/>
      <c r="D37" s="47">
        <f t="shared" ref="D37" si="17">SUM(D32:D36)</f>
        <v>13398</v>
      </c>
      <c r="E37" s="45"/>
      <c r="F37" s="45"/>
      <c r="G37" s="44">
        <f>SUM(G32:G36)</f>
        <v>26</v>
      </c>
      <c r="H37" s="44"/>
      <c r="I37" s="44">
        <f t="shared" ref="I37" si="18">SUM(I32:I36)</f>
        <v>29</v>
      </c>
    </row>
    <row r="38" spans="1:9" x14ac:dyDescent="0.25">
      <c r="A38" s="17"/>
      <c r="B38" s="18"/>
      <c r="C38" s="18"/>
      <c r="D38" s="17"/>
      <c r="E38" s="17"/>
      <c r="F38" s="17"/>
      <c r="G38" s="19"/>
      <c r="H38" s="19"/>
      <c r="I38" s="16"/>
    </row>
    <row r="39" spans="1:9" ht="90" x14ac:dyDescent="0.25">
      <c r="A39" s="48" t="s">
        <v>42</v>
      </c>
      <c r="B39" s="49" t="s">
        <v>1</v>
      </c>
      <c r="C39" s="49" t="s">
        <v>2</v>
      </c>
      <c r="D39" s="48" t="s">
        <v>3</v>
      </c>
      <c r="E39" s="48" t="s">
        <v>16</v>
      </c>
      <c r="F39" s="48" t="s">
        <v>17</v>
      </c>
      <c r="G39" s="50" t="s">
        <v>18</v>
      </c>
      <c r="H39" s="50" t="s">
        <v>6</v>
      </c>
      <c r="I39" s="50" t="s">
        <v>7</v>
      </c>
    </row>
    <row r="40" spans="1:9" ht="45" x14ac:dyDescent="0.25">
      <c r="A40" s="48" t="s">
        <v>43</v>
      </c>
      <c r="B40" s="51">
        <v>12361</v>
      </c>
      <c r="C40" s="51">
        <v>289465</v>
      </c>
      <c r="D40" s="52">
        <f t="shared" ref="D40:D45" si="19">77*6*I40</f>
        <v>7392</v>
      </c>
      <c r="E40" s="53">
        <f>B40*100/C40</f>
        <v>4.2702917451159896</v>
      </c>
      <c r="F40" s="54">
        <f t="shared" ref="F40:F45" si="20">E40*$K$2/100</f>
        <v>7094.555196126078</v>
      </c>
      <c r="G40" s="51">
        <f>INT(F40/(77*6))</f>
        <v>15</v>
      </c>
      <c r="H40" s="54">
        <v>1</v>
      </c>
      <c r="I40" s="54">
        <f t="shared" si="2"/>
        <v>16</v>
      </c>
    </row>
    <row r="41" spans="1:9" ht="30" x14ac:dyDescent="0.25">
      <c r="A41" s="48" t="s">
        <v>44</v>
      </c>
      <c r="B41" s="51">
        <v>3989</v>
      </c>
      <c r="C41" s="51">
        <v>289465</v>
      </c>
      <c r="D41" s="52">
        <f t="shared" si="19"/>
        <v>2310</v>
      </c>
      <c r="E41" s="53">
        <f>B41*100/C41</f>
        <v>1.3780595236038899</v>
      </c>
      <c r="F41" s="54">
        <f t="shared" si="20"/>
        <v>2289.4733983777141</v>
      </c>
      <c r="G41" s="51">
        <f t="shared" ref="G41:G45" si="21">INT(F41/(77*6))</f>
        <v>4</v>
      </c>
      <c r="H41" s="54">
        <v>1</v>
      </c>
      <c r="I41" s="54">
        <f t="shared" si="2"/>
        <v>5</v>
      </c>
    </row>
    <row r="42" spans="1:9" ht="30" x14ac:dyDescent="0.25">
      <c r="A42" s="48" t="s">
        <v>45</v>
      </c>
      <c r="B42" s="51">
        <v>2368</v>
      </c>
      <c r="C42" s="51">
        <v>289465</v>
      </c>
      <c r="D42" s="52">
        <f t="shared" si="19"/>
        <v>924</v>
      </c>
      <c r="E42" s="53">
        <f>B42*100/C42</f>
        <v>0.8180609054635275</v>
      </c>
      <c r="F42" s="54">
        <f t="shared" si="20"/>
        <v>1359.1057927697236</v>
      </c>
      <c r="G42" s="51">
        <f t="shared" si="21"/>
        <v>2</v>
      </c>
      <c r="H42" s="54"/>
      <c r="I42" s="54">
        <f t="shared" si="2"/>
        <v>2</v>
      </c>
    </row>
    <row r="43" spans="1:9" ht="30" x14ac:dyDescent="0.25">
      <c r="A43" s="48" t="s">
        <v>46</v>
      </c>
      <c r="B43" s="51">
        <v>3334</v>
      </c>
      <c r="C43" s="51">
        <v>289465</v>
      </c>
      <c r="D43" s="52">
        <f t="shared" si="19"/>
        <v>1848</v>
      </c>
      <c r="E43" s="53">
        <f>B43*100/C43</f>
        <v>1.151780007945693</v>
      </c>
      <c r="F43" s="54">
        <f t="shared" si="20"/>
        <v>1913.5383078945349</v>
      </c>
      <c r="G43" s="51">
        <f t="shared" si="21"/>
        <v>4</v>
      </c>
      <c r="H43" s="54"/>
      <c r="I43" s="54">
        <f t="shared" si="2"/>
        <v>4</v>
      </c>
    </row>
    <row r="44" spans="1:9" ht="45" x14ac:dyDescent="0.25">
      <c r="A44" s="48" t="s">
        <v>47</v>
      </c>
      <c r="B44" s="51">
        <v>6039</v>
      </c>
      <c r="C44" s="51">
        <v>289465</v>
      </c>
      <c r="D44" s="52">
        <f t="shared" si="19"/>
        <v>3696</v>
      </c>
      <c r="E44" s="53">
        <f>B44*100/C44</f>
        <v>2.0862625878776364</v>
      </c>
      <c r="F44" s="54">
        <f t="shared" si="20"/>
        <v>3466.0641395846119</v>
      </c>
      <c r="G44" s="51">
        <f t="shared" si="21"/>
        <v>7</v>
      </c>
      <c r="H44" s="54">
        <v>1</v>
      </c>
      <c r="I44" s="54">
        <f t="shared" si="2"/>
        <v>8</v>
      </c>
    </row>
    <row r="45" spans="1:9" ht="30" x14ac:dyDescent="0.25">
      <c r="A45" s="48" t="s">
        <v>48</v>
      </c>
      <c r="B45" s="51">
        <v>3590</v>
      </c>
      <c r="C45" s="51">
        <v>289465</v>
      </c>
      <c r="D45" s="52">
        <f t="shared" si="19"/>
        <v>1848</v>
      </c>
      <c r="E45" s="53">
        <f>B45*100/C45</f>
        <v>1.2402190247525609</v>
      </c>
      <c r="F45" s="54">
        <f t="shared" si="20"/>
        <v>2060.4686638696403</v>
      </c>
      <c r="G45" s="51">
        <f t="shared" si="21"/>
        <v>4</v>
      </c>
      <c r="H45" s="54"/>
      <c r="I45" s="54">
        <f t="shared" si="2"/>
        <v>4</v>
      </c>
    </row>
    <row r="46" spans="1:9" x14ac:dyDescent="0.25">
      <c r="A46" s="48"/>
      <c r="B46" s="51">
        <f>SUM(B40:B45)</f>
        <v>31681</v>
      </c>
      <c r="C46" s="51"/>
      <c r="D46" s="55">
        <f>SUM(D40:D45)</f>
        <v>18018</v>
      </c>
      <c r="E46" s="56"/>
      <c r="F46" s="56"/>
      <c r="G46" s="57">
        <f>SUM(G40:G45)</f>
        <v>36</v>
      </c>
      <c r="H46" s="57"/>
      <c r="I46" s="57">
        <f t="shared" ref="I46" si="22">SUM(I40:I45)</f>
        <v>39</v>
      </c>
    </row>
    <row r="47" spans="1:9" x14ac:dyDescent="0.25">
      <c r="A47" s="17"/>
      <c r="B47" s="18"/>
      <c r="C47" s="18"/>
      <c r="D47" s="17"/>
      <c r="E47" s="17"/>
      <c r="F47" s="17"/>
      <c r="G47" s="19"/>
      <c r="H47" s="19"/>
      <c r="I47" s="16"/>
    </row>
    <row r="48" spans="1:9" ht="90" x14ac:dyDescent="0.25">
      <c r="A48" s="58" t="s">
        <v>49</v>
      </c>
      <c r="B48" s="59" t="s">
        <v>1</v>
      </c>
      <c r="C48" s="59" t="s">
        <v>2</v>
      </c>
      <c r="D48" s="58" t="s">
        <v>3</v>
      </c>
      <c r="E48" s="58" t="s">
        <v>16</v>
      </c>
      <c r="F48" s="58" t="s">
        <v>17</v>
      </c>
      <c r="G48" s="60" t="s">
        <v>18</v>
      </c>
      <c r="H48" s="60" t="s">
        <v>6</v>
      </c>
      <c r="I48" s="60" t="s">
        <v>7</v>
      </c>
    </row>
    <row r="49" spans="1:9" ht="30" x14ac:dyDescent="0.25">
      <c r="A49" s="58" t="s">
        <v>50</v>
      </c>
      <c r="B49" s="61">
        <v>2917</v>
      </c>
      <c r="C49" s="61">
        <v>289465</v>
      </c>
      <c r="D49" s="62">
        <f t="shared" ref="D49:D55" si="23">77*6*I49</f>
        <v>1386</v>
      </c>
      <c r="E49" s="63">
        <f>B49*100/C49</f>
        <v>1.0077211407251307</v>
      </c>
      <c r="F49" s="64">
        <f t="shared" ref="F49:F55" si="24">E49*$K$2/100</f>
        <v>1674.2025327319609</v>
      </c>
      <c r="G49" s="61">
        <f>INT(F49/(77*6))</f>
        <v>3</v>
      </c>
      <c r="H49" s="64"/>
      <c r="I49" s="64">
        <f t="shared" si="2"/>
        <v>3</v>
      </c>
    </row>
    <row r="50" spans="1:9" ht="30" x14ac:dyDescent="0.25">
      <c r="A50" s="58" t="s">
        <v>51</v>
      </c>
      <c r="B50" s="61">
        <v>2984</v>
      </c>
      <c r="C50" s="61">
        <v>289465</v>
      </c>
      <c r="D50" s="62">
        <f t="shared" si="23"/>
        <v>1386</v>
      </c>
      <c r="E50" s="63">
        <f>B50*100/C50</f>
        <v>1.0308672896550533</v>
      </c>
      <c r="F50" s="64">
        <f t="shared" si="24"/>
        <v>1712.6569618348208</v>
      </c>
      <c r="G50" s="61">
        <f t="shared" ref="G50:G55" si="25">INT(F50/(77*6))</f>
        <v>3</v>
      </c>
      <c r="H50" s="64"/>
      <c r="I50" s="64">
        <f t="shared" si="2"/>
        <v>3</v>
      </c>
    </row>
    <row r="51" spans="1:9" ht="30" x14ac:dyDescent="0.25">
      <c r="A51" s="58" t="s">
        <v>52</v>
      </c>
      <c r="B51" s="61">
        <v>16395</v>
      </c>
      <c r="C51" s="61">
        <v>289465</v>
      </c>
      <c r="D51" s="62">
        <f t="shared" si="23"/>
        <v>9702</v>
      </c>
      <c r="E51" s="63">
        <f>B51*100/C51</f>
        <v>5.6638971896429622</v>
      </c>
      <c r="F51" s="64">
        <f t="shared" si="24"/>
        <v>9409.8561961400428</v>
      </c>
      <c r="G51" s="61">
        <f t="shared" si="25"/>
        <v>20</v>
      </c>
      <c r="H51" s="64">
        <v>1</v>
      </c>
      <c r="I51" s="64">
        <f t="shared" si="2"/>
        <v>21</v>
      </c>
    </row>
    <row r="52" spans="1:9" ht="45" x14ac:dyDescent="0.25">
      <c r="A52" s="58" t="s">
        <v>53</v>
      </c>
      <c r="B52" s="61">
        <v>5648</v>
      </c>
      <c r="C52" s="61">
        <v>289465</v>
      </c>
      <c r="D52" s="62">
        <f t="shared" si="23"/>
        <v>3696</v>
      </c>
      <c r="E52" s="63">
        <f>B52*100/C52</f>
        <v>1.9511858083015217</v>
      </c>
      <c r="F52" s="64">
        <f t="shared" si="24"/>
        <v>3241.6509787007594</v>
      </c>
      <c r="G52" s="61">
        <f t="shared" si="25"/>
        <v>7</v>
      </c>
      <c r="H52" s="64">
        <v>1</v>
      </c>
      <c r="I52" s="64">
        <f t="shared" si="2"/>
        <v>8</v>
      </c>
    </row>
    <row r="53" spans="1:9" ht="30" x14ac:dyDescent="0.25">
      <c r="A53" s="58" t="s">
        <v>54</v>
      </c>
      <c r="B53" s="61">
        <v>3092</v>
      </c>
      <c r="C53" s="61">
        <v>289465</v>
      </c>
      <c r="D53" s="62">
        <f t="shared" si="23"/>
        <v>1386</v>
      </c>
      <c r="E53" s="63">
        <f>B53*100/C53</f>
        <v>1.0681774998704507</v>
      </c>
      <c r="F53" s="64">
        <f t="shared" si="24"/>
        <v>1774.6432057618183</v>
      </c>
      <c r="G53" s="61">
        <f t="shared" si="25"/>
        <v>3</v>
      </c>
      <c r="H53" s="64"/>
      <c r="I53" s="64">
        <f t="shared" si="2"/>
        <v>3</v>
      </c>
    </row>
    <row r="54" spans="1:9" ht="30" x14ac:dyDescent="0.25">
      <c r="A54" s="58" t="s">
        <v>55</v>
      </c>
      <c r="B54" s="61">
        <v>3775</v>
      </c>
      <c r="C54" s="61">
        <v>289465</v>
      </c>
      <c r="D54" s="62">
        <f t="shared" si="23"/>
        <v>1848</v>
      </c>
      <c r="E54" s="63">
        <f>B54*100/C54</f>
        <v>1.3041300329918988</v>
      </c>
      <c r="F54" s="64">
        <f t="shared" si="24"/>
        <v>2166.6488039297747</v>
      </c>
      <c r="G54" s="61">
        <f t="shared" si="25"/>
        <v>4</v>
      </c>
      <c r="H54" s="64"/>
      <c r="I54" s="64">
        <f t="shared" si="2"/>
        <v>4</v>
      </c>
    </row>
    <row r="55" spans="1:9" ht="30" x14ac:dyDescent="0.25">
      <c r="A55" s="58" t="s">
        <v>56</v>
      </c>
      <c r="B55" s="61">
        <v>6316</v>
      </c>
      <c r="C55" s="61">
        <v>289465</v>
      </c>
      <c r="D55" s="62">
        <f t="shared" si="23"/>
        <v>3696</v>
      </c>
      <c r="E55" s="63">
        <f>B55*100/C55</f>
        <v>2.1819563677819427</v>
      </c>
      <c r="F55" s="64">
        <f t="shared" si="24"/>
        <v>3625.0473763233003</v>
      </c>
      <c r="G55" s="61">
        <f t="shared" si="25"/>
        <v>7</v>
      </c>
      <c r="H55" s="64">
        <v>1</v>
      </c>
      <c r="I55" s="64">
        <f t="shared" si="2"/>
        <v>8</v>
      </c>
    </row>
    <row r="56" spans="1:9" x14ac:dyDescent="0.25">
      <c r="A56" s="58"/>
      <c r="B56" s="61">
        <f>SUM(B49:B55)</f>
        <v>41127</v>
      </c>
      <c r="C56" s="61"/>
      <c r="D56" s="65">
        <f t="shared" ref="D56" si="26">SUM(D49:D55)</f>
        <v>23100</v>
      </c>
      <c r="E56" s="64"/>
      <c r="F56" s="64"/>
      <c r="G56" s="63">
        <f>SUM(G49:G55)</f>
        <v>47</v>
      </c>
      <c r="H56" s="63"/>
      <c r="I56" s="63">
        <f t="shared" ref="I56" si="27">SUM(I49:I55)</f>
        <v>50</v>
      </c>
    </row>
    <row r="57" spans="1:9" x14ac:dyDescent="0.25">
      <c r="A57" s="17"/>
      <c r="B57" s="18"/>
      <c r="C57" s="18"/>
      <c r="D57" s="17"/>
      <c r="E57" s="17"/>
      <c r="F57" s="17"/>
      <c r="G57" s="19"/>
      <c r="H57" s="19"/>
      <c r="I57" s="16"/>
    </row>
    <row r="58" spans="1:9" ht="90" x14ac:dyDescent="0.25">
      <c r="A58" s="66" t="s">
        <v>57</v>
      </c>
      <c r="B58" s="67" t="s">
        <v>1</v>
      </c>
      <c r="C58" s="67" t="s">
        <v>2</v>
      </c>
      <c r="D58" s="66" t="s">
        <v>3</v>
      </c>
      <c r="E58" s="66" t="s">
        <v>16</v>
      </c>
      <c r="F58" s="66" t="s">
        <v>17</v>
      </c>
      <c r="G58" s="68" t="s">
        <v>18</v>
      </c>
      <c r="H58" s="68" t="s">
        <v>6</v>
      </c>
      <c r="I58" s="68" t="s">
        <v>7</v>
      </c>
    </row>
    <row r="59" spans="1:9" ht="30" x14ac:dyDescent="0.25">
      <c r="A59" s="66" t="s">
        <v>58</v>
      </c>
      <c r="B59" s="69">
        <v>3918</v>
      </c>
      <c r="C59" s="69">
        <v>289465</v>
      </c>
      <c r="D59" s="70">
        <f t="shared" ref="D59:D62" si="28">77*6*I59</f>
        <v>2310</v>
      </c>
      <c r="E59" s="71">
        <f>B59*100/C59</f>
        <v>1.3535315150363603</v>
      </c>
      <c r="F59" s="72">
        <f t="shared" ref="F59:F62" si="29">E59*$K$2/100</f>
        <v>2248.7231824627438</v>
      </c>
      <c r="G59" s="69">
        <f>INT(F59/(77*6))</f>
        <v>4</v>
      </c>
      <c r="H59" s="72">
        <v>1</v>
      </c>
      <c r="I59" s="72">
        <f t="shared" si="2"/>
        <v>5</v>
      </c>
    </row>
    <row r="60" spans="1:9" ht="30" x14ac:dyDescent="0.25">
      <c r="A60" s="66" t="s">
        <v>59</v>
      </c>
      <c r="B60" s="69">
        <v>1128</v>
      </c>
      <c r="C60" s="69">
        <v>289465</v>
      </c>
      <c r="D60" s="70">
        <f t="shared" si="28"/>
        <v>924</v>
      </c>
      <c r="E60" s="71">
        <f>B60*100/C60</f>
        <v>0.38968441780526142</v>
      </c>
      <c r="F60" s="72">
        <f t="shared" si="29"/>
        <v>647.41188101530747</v>
      </c>
      <c r="G60" s="69">
        <f t="shared" ref="G60:G62" si="30">INT(F60/(77*6))</f>
        <v>1</v>
      </c>
      <c r="H60" s="38">
        <v>1</v>
      </c>
      <c r="I60" s="72">
        <f t="shared" si="2"/>
        <v>2</v>
      </c>
    </row>
    <row r="61" spans="1:9" ht="30" x14ac:dyDescent="0.25">
      <c r="A61" s="66" t="s">
        <v>60</v>
      </c>
      <c r="B61" s="69">
        <v>3533</v>
      </c>
      <c r="C61" s="69">
        <v>289465</v>
      </c>
      <c r="D61" s="70">
        <f t="shared" si="28"/>
        <v>1848</v>
      </c>
      <c r="E61" s="71">
        <f>B61*100/C61</f>
        <v>1.2205275249166565</v>
      </c>
      <c r="F61" s="72">
        <f t="shared" si="29"/>
        <v>2027.7537017970578</v>
      </c>
      <c r="G61" s="69">
        <f t="shared" si="30"/>
        <v>4</v>
      </c>
      <c r="H61" s="72"/>
      <c r="I61" s="72">
        <f t="shared" si="2"/>
        <v>4</v>
      </c>
    </row>
    <row r="62" spans="1:9" ht="30" x14ac:dyDescent="0.25">
      <c r="A62" s="66" t="s">
        <v>61</v>
      </c>
      <c r="B62" s="69">
        <v>5826</v>
      </c>
      <c r="C62" s="69">
        <v>289465</v>
      </c>
      <c r="D62" s="70">
        <f t="shared" si="28"/>
        <v>3696</v>
      </c>
      <c r="E62" s="71">
        <f>B62*100/C62</f>
        <v>2.0126785621750471</v>
      </c>
      <c r="F62" s="72">
        <f t="shared" si="29"/>
        <v>3343.8134918397</v>
      </c>
      <c r="G62" s="69">
        <f t="shared" si="30"/>
        <v>7</v>
      </c>
      <c r="H62" s="72">
        <v>1</v>
      </c>
      <c r="I62" s="72">
        <f t="shared" si="2"/>
        <v>8</v>
      </c>
    </row>
    <row r="63" spans="1:9" x14ac:dyDescent="0.25">
      <c r="A63" s="66"/>
      <c r="B63" s="69">
        <f>SUM(B59:B62)</f>
        <v>14405</v>
      </c>
      <c r="C63" s="69"/>
      <c r="D63" s="73">
        <f t="shared" ref="D63" si="31">SUM(D59:D62)</f>
        <v>8778</v>
      </c>
      <c r="E63" s="72"/>
      <c r="F63" s="72"/>
      <c r="G63" s="68">
        <f>SUM(G59:G62)</f>
        <v>16</v>
      </c>
      <c r="H63" s="68"/>
      <c r="I63" s="68">
        <f t="shared" ref="I63" si="32">SUM(I59:I62)</f>
        <v>19</v>
      </c>
    </row>
    <row r="64" spans="1:9" x14ac:dyDescent="0.25">
      <c r="A64" s="17"/>
      <c r="B64" s="18"/>
      <c r="C64" s="18"/>
      <c r="D64" s="17"/>
      <c r="E64" s="17"/>
      <c r="F64" s="17"/>
      <c r="G64" s="19"/>
      <c r="H64" s="19"/>
      <c r="I64" s="16"/>
    </row>
    <row r="65" spans="1:9" ht="90" x14ac:dyDescent="0.25">
      <c r="A65" s="74" t="s">
        <v>62</v>
      </c>
      <c r="B65" s="75" t="s">
        <v>1</v>
      </c>
      <c r="C65" s="75" t="s">
        <v>2</v>
      </c>
      <c r="D65" s="74" t="s">
        <v>3</v>
      </c>
      <c r="E65" s="74" t="s">
        <v>16</v>
      </c>
      <c r="F65" s="74" t="s">
        <v>17</v>
      </c>
      <c r="G65" s="76" t="s">
        <v>18</v>
      </c>
      <c r="H65" s="76" t="s">
        <v>6</v>
      </c>
      <c r="I65" s="76" t="s">
        <v>7</v>
      </c>
    </row>
    <row r="66" spans="1:9" ht="30" x14ac:dyDescent="0.25">
      <c r="A66" s="74" t="s">
        <v>63</v>
      </c>
      <c r="B66" s="77">
        <v>8525</v>
      </c>
      <c r="C66" s="77">
        <v>289465</v>
      </c>
      <c r="D66" s="78">
        <f t="shared" ref="D66:D69" si="33">77*6*I66</f>
        <v>5082</v>
      </c>
      <c r="E66" s="79">
        <f>B66*100/C66</f>
        <v>2.9450883526505796</v>
      </c>
      <c r="F66" s="80">
        <f t="shared" ref="F66:F69" si="34">E66*$K$2/100</f>
        <v>4892.8956433116109</v>
      </c>
      <c r="G66" s="77">
        <f>INT(F66/(77*6))</f>
        <v>10</v>
      </c>
      <c r="H66" s="80">
        <v>1</v>
      </c>
      <c r="I66" s="80">
        <f t="shared" si="2"/>
        <v>11</v>
      </c>
    </row>
    <row r="67" spans="1:9" ht="30" x14ac:dyDescent="0.25">
      <c r="A67" s="74" t="s">
        <v>64</v>
      </c>
      <c r="B67" s="77">
        <v>5504</v>
      </c>
      <c r="C67" s="77">
        <v>289465</v>
      </c>
      <c r="D67" s="78">
        <f t="shared" si="33"/>
        <v>3234</v>
      </c>
      <c r="E67" s="79">
        <f>B67*100/C67</f>
        <v>1.9014388613476587</v>
      </c>
      <c r="F67" s="80">
        <f t="shared" si="34"/>
        <v>3159.0026534647636</v>
      </c>
      <c r="G67" s="77">
        <f t="shared" ref="G67:G69" si="35">INT(F67/(77*6))</f>
        <v>6</v>
      </c>
      <c r="H67" s="80">
        <v>1</v>
      </c>
      <c r="I67" s="80">
        <f t="shared" ref="I67:I89" si="36">G67+H67</f>
        <v>7</v>
      </c>
    </row>
    <row r="68" spans="1:9" ht="30" x14ac:dyDescent="0.25">
      <c r="A68" s="74" t="s">
        <v>65</v>
      </c>
      <c r="B68" s="77">
        <v>1178</v>
      </c>
      <c r="C68" s="77">
        <v>289465</v>
      </c>
      <c r="D68" s="78">
        <f t="shared" si="33"/>
        <v>924</v>
      </c>
      <c r="E68" s="79">
        <f>B68*100/C68</f>
        <v>0.40695766327535282</v>
      </c>
      <c r="F68" s="80">
        <f t="shared" si="34"/>
        <v>676.10921616669521</v>
      </c>
      <c r="G68" s="77">
        <f t="shared" si="35"/>
        <v>1</v>
      </c>
      <c r="H68" s="38">
        <v>1</v>
      </c>
      <c r="I68" s="80">
        <f t="shared" si="36"/>
        <v>2</v>
      </c>
    </row>
    <row r="69" spans="1:9" ht="30" x14ac:dyDescent="0.25">
      <c r="A69" s="74" t="s">
        <v>66</v>
      </c>
      <c r="B69" s="77">
        <v>6266</v>
      </c>
      <c r="C69" s="77">
        <v>289465</v>
      </c>
      <c r="D69" s="78">
        <f t="shared" si="33"/>
        <v>3696</v>
      </c>
      <c r="E69" s="79">
        <f>B69*100/C69</f>
        <v>2.164683122311851</v>
      </c>
      <c r="F69" s="80">
        <f t="shared" si="34"/>
        <v>3596.3500411719119</v>
      </c>
      <c r="G69" s="77">
        <f t="shared" si="35"/>
        <v>7</v>
      </c>
      <c r="H69" s="80">
        <v>1</v>
      </c>
      <c r="I69" s="80">
        <f t="shared" si="36"/>
        <v>8</v>
      </c>
    </row>
    <row r="70" spans="1:9" x14ac:dyDescent="0.25">
      <c r="A70" s="74"/>
      <c r="B70" s="77">
        <f>SUM(B66:B69)</f>
        <v>21473</v>
      </c>
      <c r="C70" s="77"/>
      <c r="D70" s="81">
        <f t="shared" ref="D70" si="37">SUM(D66:D69)</f>
        <v>12936</v>
      </c>
      <c r="E70" s="80"/>
      <c r="F70" s="80"/>
      <c r="G70" s="76">
        <f>SUM(G66:G69)</f>
        <v>24</v>
      </c>
      <c r="H70" s="76"/>
      <c r="I70" s="76">
        <f t="shared" ref="I70" si="38">SUM(I66:I69)</f>
        <v>28</v>
      </c>
    </row>
    <row r="71" spans="1:9" x14ac:dyDescent="0.25">
      <c r="A71" s="17"/>
      <c r="B71" s="18"/>
      <c r="C71" s="18"/>
      <c r="D71" s="17"/>
      <c r="E71" s="17"/>
      <c r="F71" s="17"/>
      <c r="G71" s="19"/>
      <c r="H71" s="19"/>
      <c r="I71" s="16"/>
    </row>
    <row r="72" spans="1:9" ht="90" x14ac:dyDescent="0.25">
      <c r="A72" s="82" t="s">
        <v>67</v>
      </c>
      <c r="B72" s="83" t="s">
        <v>1</v>
      </c>
      <c r="C72" s="83" t="s">
        <v>2</v>
      </c>
      <c r="D72" s="82" t="s">
        <v>3</v>
      </c>
      <c r="E72" s="82" t="s">
        <v>16</v>
      </c>
      <c r="F72" s="82" t="s">
        <v>17</v>
      </c>
      <c r="G72" s="84" t="s">
        <v>18</v>
      </c>
      <c r="H72" s="84" t="s">
        <v>6</v>
      </c>
      <c r="I72" s="84" t="s">
        <v>7</v>
      </c>
    </row>
    <row r="73" spans="1:9" ht="30" x14ac:dyDescent="0.25">
      <c r="A73" s="82" t="s">
        <v>68</v>
      </c>
      <c r="B73" s="85">
        <v>3104</v>
      </c>
      <c r="C73" s="85">
        <v>289465</v>
      </c>
      <c r="D73" s="86">
        <f t="shared" ref="D73:D78" si="39">77*6*I73</f>
        <v>1386</v>
      </c>
      <c r="E73" s="87">
        <f>B73*100/C73</f>
        <v>1.0723230787832725</v>
      </c>
      <c r="F73" s="88">
        <f t="shared" ref="F73:F78" si="40">E73*$K$2/100</f>
        <v>1781.5305661981513</v>
      </c>
      <c r="G73" s="85">
        <f>INT(F73/(77*6))</f>
        <v>3</v>
      </c>
      <c r="H73" s="88"/>
      <c r="I73" s="88">
        <f t="shared" si="36"/>
        <v>3</v>
      </c>
    </row>
    <row r="74" spans="1:9" ht="30" x14ac:dyDescent="0.25">
      <c r="A74" s="82" t="s">
        <v>69</v>
      </c>
      <c r="B74" s="85">
        <v>5327</v>
      </c>
      <c r="C74" s="85">
        <v>289465</v>
      </c>
      <c r="D74" s="86">
        <f t="shared" si="39"/>
        <v>3234</v>
      </c>
      <c r="E74" s="87">
        <f>B74*100/C74</f>
        <v>1.8402915723835351</v>
      </c>
      <c r="F74" s="88">
        <f t="shared" si="40"/>
        <v>3057.4140870288502</v>
      </c>
      <c r="G74" s="85">
        <f t="shared" ref="G74:G78" si="41">INT(F74/(77*6))</f>
        <v>6</v>
      </c>
      <c r="H74" s="88">
        <v>1</v>
      </c>
      <c r="I74" s="88">
        <f t="shared" si="36"/>
        <v>7</v>
      </c>
    </row>
    <row r="75" spans="1:9" ht="30" x14ac:dyDescent="0.25">
      <c r="A75" s="82" t="s">
        <v>70</v>
      </c>
      <c r="B75" s="85">
        <v>1889</v>
      </c>
      <c r="C75" s="85">
        <v>289465</v>
      </c>
      <c r="D75" s="86">
        <f t="shared" si="39"/>
        <v>924</v>
      </c>
      <c r="E75" s="87">
        <f>B75*100/C75</f>
        <v>0.65258321386005214</v>
      </c>
      <c r="F75" s="88">
        <f t="shared" si="40"/>
        <v>1084.1853220194289</v>
      </c>
      <c r="G75" s="85">
        <f t="shared" si="41"/>
        <v>2</v>
      </c>
      <c r="H75" s="88"/>
      <c r="I75" s="88">
        <f t="shared" si="36"/>
        <v>2</v>
      </c>
    </row>
    <row r="76" spans="1:9" ht="30" x14ac:dyDescent="0.25">
      <c r="A76" s="82" t="s">
        <v>71</v>
      </c>
      <c r="B76" s="85">
        <v>2408</v>
      </c>
      <c r="C76" s="85">
        <v>289465</v>
      </c>
      <c r="D76" s="86">
        <f t="shared" si="39"/>
        <v>924</v>
      </c>
      <c r="E76" s="87">
        <f>B76*100/C76</f>
        <v>0.83187950183960069</v>
      </c>
      <c r="F76" s="88">
        <f t="shared" si="40"/>
        <v>1382.0636608908339</v>
      </c>
      <c r="G76" s="85">
        <f t="shared" si="41"/>
        <v>2</v>
      </c>
      <c r="H76" s="88"/>
      <c r="I76" s="88">
        <f t="shared" si="36"/>
        <v>2</v>
      </c>
    </row>
    <row r="77" spans="1:9" ht="30" x14ac:dyDescent="0.25">
      <c r="A77" s="82" t="s">
        <v>72</v>
      </c>
      <c r="B77" s="85">
        <v>2039</v>
      </c>
      <c r="C77" s="85">
        <v>289465</v>
      </c>
      <c r="D77" s="86">
        <f t="shared" si="39"/>
        <v>924</v>
      </c>
      <c r="E77" s="87">
        <f>B77*100/C77</f>
        <v>0.70440295027032629</v>
      </c>
      <c r="F77" s="88">
        <f t="shared" si="40"/>
        <v>1170.2773274735923</v>
      </c>
      <c r="G77" s="85">
        <f t="shared" si="41"/>
        <v>2</v>
      </c>
      <c r="H77" s="88"/>
      <c r="I77" s="88">
        <f t="shared" si="36"/>
        <v>2</v>
      </c>
    </row>
    <row r="78" spans="1:9" x14ac:dyDescent="0.25">
      <c r="A78" s="82" t="s">
        <v>73</v>
      </c>
      <c r="B78" s="85">
        <v>2461</v>
      </c>
      <c r="C78" s="85">
        <v>298573</v>
      </c>
      <c r="D78" s="86">
        <f t="shared" si="39"/>
        <v>924</v>
      </c>
      <c r="E78" s="87">
        <f>B78*100/C78</f>
        <v>0.82425403502660988</v>
      </c>
      <c r="F78" s="88">
        <f t="shared" si="40"/>
        <v>1369.3949023070991</v>
      </c>
      <c r="G78" s="85">
        <f t="shared" si="41"/>
        <v>2</v>
      </c>
      <c r="H78" s="88"/>
      <c r="I78" s="88">
        <f t="shared" si="36"/>
        <v>2</v>
      </c>
    </row>
    <row r="79" spans="1:9" x14ac:dyDescent="0.25">
      <c r="A79" s="82"/>
      <c r="B79" s="85">
        <f>SUM(B73:B78)</f>
        <v>17228</v>
      </c>
      <c r="C79" s="85"/>
      <c r="D79" s="89">
        <f t="shared" ref="D79" si="42">SUM(D73:D78)</f>
        <v>8316</v>
      </c>
      <c r="E79" s="88"/>
      <c r="F79" s="88"/>
      <c r="G79" s="84">
        <f>SUM(G73:G78)</f>
        <v>17</v>
      </c>
      <c r="H79" s="84"/>
      <c r="I79" s="84">
        <f t="shared" ref="I79" si="43">SUM(I73:I78)</f>
        <v>18</v>
      </c>
    </row>
    <row r="80" spans="1:9" x14ac:dyDescent="0.25">
      <c r="A80" s="17"/>
      <c r="B80" s="18"/>
      <c r="C80" s="18"/>
      <c r="D80" s="17"/>
      <c r="E80" s="17"/>
      <c r="F80" s="17"/>
      <c r="G80" s="19"/>
      <c r="H80" s="19"/>
      <c r="I80" s="16"/>
    </row>
    <row r="81" spans="1:9" ht="90" x14ac:dyDescent="0.25">
      <c r="A81" s="1" t="s">
        <v>74</v>
      </c>
      <c r="B81" s="2" t="s">
        <v>1</v>
      </c>
      <c r="C81" s="2" t="s">
        <v>2</v>
      </c>
      <c r="D81" s="1" t="s">
        <v>3</v>
      </c>
      <c r="E81" s="1" t="s">
        <v>16</v>
      </c>
      <c r="F81" s="1" t="s">
        <v>17</v>
      </c>
      <c r="G81" s="3" t="s">
        <v>18</v>
      </c>
      <c r="H81" s="3" t="s">
        <v>6</v>
      </c>
      <c r="I81" s="3" t="s">
        <v>7</v>
      </c>
    </row>
    <row r="82" spans="1:9" ht="30" x14ac:dyDescent="0.25">
      <c r="A82" s="1" t="s">
        <v>75</v>
      </c>
      <c r="B82" s="7">
        <v>104925</v>
      </c>
      <c r="C82" s="8">
        <v>180326</v>
      </c>
      <c r="D82" s="90">
        <f>77*6*I82</f>
        <v>29568</v>
      </c>
      <c r="E82" s="9">
        <f>B82*100/C82</f>
        <v>58.186284839679246</v>
      </c>
      <c r="F82" s="10">
        <f>E82*$L$2/100</f>
        <v>29945.290806799032</v>
      </c>
      <c r="G82" s="7">
        <f>INT(F82/(77*6))</f>
        <v>64</v>
      </c>
      <c r="H82" s="10"/>
      <c r="I82" s="10">
        <f>G82+H82</f>
        <v>64</v>
      </c>
    </row>
    <row r="83" spans="1:9" ht="45" x14ac:dyDescent="0.25">
      <c r="A83" s="1" t="s">
        <v>76</v>
      </c>
      <c r="B83" s="91">
        <v>3301</v>
      </c>
      <c r="C83" s="8">
        <v>289465</v>
      </c>
      <c r="D83" s="90">
        <f t="shared" ref="D83:D89" si="44">77*6*I83</f>
        <v>1848</v>
      </c>
      <c r="E83" s="9">
        <f>B83*100/C83</f>
        <v>1.1403796659354326</v>
      </c>
      <c r="F83" s="10">
        <f>E83*$K$2/100</f>
        <v>1894.5980666946189</v>
      </c>
      <c r="G83" s="7">
        <f t="shared" ref="G83:G89" si="45">INT(F83/(77*6))</f>
        <v>4</v>
      </c>
      <c r="H83" s="10"/>
      <c r="I83" s="10">
        <f t="shared" si="36"/>
        <v>4</v>
      </c>
    </row>
    <row r="84" spans="1:9" ht="30" x14ac:dyDescent="0.25">
      <c r="A84" s="1" t="s">
        <v>77</v>
      </c>
      <c r="B84" s="7">
        <v>2136</v>
      </c>
      <c r="C84" s="8">
        <v>289465</v>
      </c>
      <c r="D84" s="90">
        <f t="shared" si="44"/>
        <v>924</v>
      </c>
      <c r="E84" s="9">
        <f>B84*100/C84</f>
        <v>0.7379130464823036</v>
      </c>
      <c r="F84" s="10">
        <f t="shared" ref="F84:F89" si="46">E84*$K$2/100</f>
        <v>1225.9501576672847</v>
      </c>
      <c r="G84" s="7">
        <f t="shared" si="45"/>
        <v>2</v>
      </c>
      <c r="H84" s="10"/>
      <c r="I84" s="10">
        <f t="shared" si="36"/>
        <v>2</v>
      </c>
    </row>
    <row r="85" spans="1:9" ht="30" x14ac:dyDescent="0.25">
      <c r="A85" s="1" t="s">
        <v>78</v>
      </c>
      <c r="B85" s="7">
        <v>3816</v>
      </c>
      <c r="C85" s="8">
        <v>289465</v>
      </c>
      <c r="D85" s="90">
        <f t="shared" si="44"/>
        <v>1848</v>
      </c>
      <c r="E85" s="9">
        <f>B85*100/C85</f>
        <v>1.3182940942773738</v>
      </c>
      <c r="F85" s="10">
        <f t="shared" si="46"/>
        <v>2190.1806187539128</v>
      </c>
      <c r="G85" s="7">
        <f t="shared" si="45"/>
        <v>4</v>
      </c>
      <c r="H85" s="10"/>
      <c r="I85" s="10">
        <f t="shared" si="36"/>
        <v>4</v>
      </c>
    </row>
    <row r="86" spans="1:9" ht="30" x14ac:dyDescent="0.25">
      <c r="A86" s="1" t="s">
        <v>79</v>
      </c>
      <c r="B86" s="7">
        <v>18855</v>
      </c>
      <c r="C86" s="8">
        <v>289465</v>
      </c>
      <c r="D86" s="90">
        <f t="shared" si="44"/>
        <v>11088</v>
      </c>
      <c r="E86" s="9">
        <f>B86*100/C86</f>
        <v>6.5137408667714576</v>
      </c>
      <c r="F86" s="10">
        <f t="shared" si="46"/>
        <v>10821.765085588318</v>
      </c>
      <c r="G86" s="7">
        <f t="shared" si="45"/>
        <v>23</v>
      </c>
      <c r="H86" s="10">
        <v>1</v>
      </c>
      <c r="I86" s="10">
        <f t="shared" si="36"/>
        <v>24</v>
      </c>
    </row>
    <row r="87" spans="1:9" ht="45" x14ac:dyDescent="0.25">
      <c r="A87" s="1" t="s">
        <v>80</v>
      </c>
      <c r="B87" s="7">
        <v>5125</v>
      </c>
      <c r="C87" s="8">
        <v>289465</v>
      </c>
      <c r="D87" s="90">
        <f t="shared" si="44"/>
        <v>3234</v>
      </c>
      <c r="E87" s="9">
        <f>B87*100/C87</f>
        <v>1.7705076606843659</v>
      </c>
      <c r="F87" s="10">
        <f t="shared" si="46"/>
        <v>2941.4768530172441</v>
      </c>
      <c r="G87" s="7">
        <f t="shared" si="45"/>
        <v>6</v>
      </c>
      <c r="H87" s="10">
        <v>1</v>
      </c>
      <c r="I87" s="10">
        <f t="shared" si="36"/>
        <v>7</v>
      </c>
    </row>
    <row r="88" spans="1:9" ht="45" x14ac:dyDescent="0.25">
      <c r="A88" s="1" t="s">
        <v>81</v>
      </c>
      <c r="B88" s="7">
        <v>5156</v>
      </c>
      <c r="C88" s="8">
        <v>289465</v>
      </c>
      <c r="D88" s="90">
        <f t="shared" si="44"/>
        <v>3234</v>
      </c>
      <c r="E88" s="9">
        <f>B88*100/C88</f>
        <v>1.7812170728758225</v>
      </c>
      <c r="F88" s="10">
        <f t="shared" si="46"/>
        <v>2959.2692008111044</v>
      </c>
      <c r="G88" s="7">
        <f t="shared" si="45"/>
        <v>6</v>
      </c>
      <c r="H88" s="10">
        <v>1</v>
      </c>
      <c r="I88" s="10">
        <f t="shared" si="36"/>
        <v>7</v>
      </c>
    </row>
    <row r="89" spans="1:9" ht="30" x14ac:dyDescent="0.25">
      <c r="A89" s="1" t="s">
        <v>82</v>
      </c>
      <c r="B89" s="7">
        <v>5566</v>
      </c>
      <c r="C89" s="8">
        <v>289465</v>
      </c>
      <c r="D89" s="90">
        <f t="shared" si="44"/>
        <v>3234</v>
      </c>
      <c r="E89" s="9">
        <f>B89*100/C89</f>
        <v>1.9228576857305719</v>
      </c>
      <c r="F89" s="10">
        <f t="shared" si="46"/>
        <v>3194.5873490524841</v>
      </c>
      <c r="G89" s="7">
        <f t="shared" si="45"/>
        <v>6</v>
      </c>
      <c r="H89" s="10">
        <v>1</v>
      </c>
      <c r="I89" s="10">
        <f t="shared" si="36"/>
        <v>7</v>
      </c>
    </row>
    <row r="90" spans="1:9" x14ac:dyDescent="0.25">
      <c r="A90" s="1" t="s">
        <v>83</v>
      </c>
      <c r="B90" s="90">
        <f>SUM(B82:B89)</f>
        <v>148880</v>
      </c>
      <c r="C90" s="90"/>
      <c r="D90" s="15">
        <f>SUM(D82:D89)</f>
        <v>54978</v>
      </c>
      <c r="E90" s="10"/>
      <c r="F90" s="10"/>
      <c r="G90" s="9">
        <f>SUM(G82:G89)</f>
        <v>115</v>
      </c>
      <c r="H90" s="9"/>
      <c r="I90" s="9">
        <f t="shared" ref="I90" si="47">SUM(I82:I89)</f>
        <v>119</v>
      </c>
    </row>
    <row r="92" spans="1:9" x14ac:dyDescent="0.25">
      <c r="A92" s="92" t="s">
        <v>84</v>
      </c>
      <c r="B92" s="93">
        <f>SUM(B7,B19,B29,B37,B46,B56,B63,B70,B79,B90)</f>
        <v>469791</v>
      </c>
      <c r="C92" s="94"/>
      <c r="D92" s="93">
        <f>SUM(D7,D19,D29,D37,D46,D56,D63,D70,D79,D90)</f>
        <v>217602</v>
      </c>
      <c r="E92" s="94"/>
      <c r="F92" s="94"/>
      <c r="G92" s="95">
        <f>SUM(G7,G19,G29,G37,G46,G56,G63,G70,G79,G90)</f>
        <v>436</v>
      </c>
      <c r="H92" s="95">
        <f>SUM(H2:H89)</f>
        <v>35</v>
      </c>
      <c r="I92" s="95">
        <f>SUM(I7,I19,I29,I37,I46,I56,I63,I70,I79,I90)</f>
        <v>471</v>
      </c>
    </row>
    <row r="93" spans="1:9" x14ac:dyDescent="0.25">
      <c r="G93" s="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81ED-2C28-4A57-B1FC-B684B46B90C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2027-2028 m. JST konkursui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Grigaliunas</dc:creator>
  <cp:lastModifiedBy>Darius Grigaliunas</cp:lastModifiedBy>
  <dcterms:created xsi:type="dcterms:W3CDTF">2026-03-04T13:01:35Z</dcterms:created>
  <dcterms:modified xsi:type="dcterms:W3CDTF">2026-03-05T09:17:08Z</dcterms:modified>
</cp:coreProperties>
</file>